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55" yWindow="1680" windowWidth="11400" windowHeight="8265" activeTab="0"/>
  </bookViews>
  <sheets>
    <sheet name="- Cover -" sheetId="1" r:id="rId1"/>
    <sheet name="Width calculations" sheetId="2" r:id="rId2"/>
    <sheet name="Z0 pre-distortion" sheetId="3" r:id="rId3"/>
    <sheet name="Unit change" sheetId="4" r:id="rId4"/>
    <sheet name="Materials Library" sheetId="5" r:id="rId5"/>
  </sheets>
  <definedNames/>
  <calcPr fullCalcOnLoad="1"/>
</workbook>
</file>

<file path=xl/sharedStrings.xml><?xml version="1.0" encoding="utf-8"?>
<sst xmlns="http://schemas.openxmlformats.org/spreadsheetml/2006/main" count="803" uniqueCount="234">
  <si>
    <t>Resulting Trace widths</t>
  </si>
  <si>
    <t>h=</t>
  </si>
  <si>
    <t>Er=</t>
  </si>
  <si>
    <t>h1=</t>
  </si>
  <si>
    <t>Er1=</t>
  </si>
  <si>
    <t>h2=</t>
  </si>
  <si>
    <t>Er2=</t>
  </si>
  <si>
    <t>Inner striplines type1:</t>
  </si>
  <si>
    <t>Inner striplines type2:</t>
  </si>
  <si>
    <t>Trace1</t>
  </si>
  <si>
    <t>Trace2</t>
  </si>
  <si>
    <t>Trace3</t>
  </si>
  <si>
    <t>Trace4</t>
  </si>
  <si>
    <t>Trace5</t>
  </si>
  <si>
    <t>Trace6</t>
  </si>
  <si>
    <t>On all signal layers, the copper thickness has to be the same.</t>
  </si>
  <si>
    <t xml:space="preserve">Z0 (Er) Pre-Distortion </t>
  </si>
  <si>
    <t>(high speed compensation)</t>
  </si>
  <si>
    <t>To determine the predistorted Z0 value for the PCB design software.</t>
  </si>
  <si>
    <t xml:space="preserve">The Material manufacturers provide Er values for 1MHz, but if the signals </t>
  </si>
  <si>
    <t>are not 1 MHz, then using this value is not correct for trace width calculation.</t>
  </si>
  <si>
    <t>During design, provide Er@1MHz, and provide predistorted Z0 instead of the required Z0</t>
  </si>
  <si>
    <t>to the design software. This way the real Z0 will be equal to the required value on the</t>
  </si>
  <si>
    <t>given speed. (This works only on FR4)</t>
  </si>
  <si>
    <t>Z0=</t>
  </si>
  <si>
    <t>(the required Z0</t>
  </si>
  <si>
    <t>[ohm]</t>
  </si>
  <si>
    <t>F0=</t>
  </si>
  <si>
    <t>(the Er is given on this freq. in the material datsheet)</t>
  </si>
  <si>
    <t>[MHz]</t>
  </si>
  <si>
    <t>Tr=</t>
  </si>
  <si>
    <t>(Rise time of your digital signal)</t>
  </si>
  <si>
    <t>[ns]</t>
  </si>
  <si>
    <t>If Tr is not given for the output buffers, estimate: Tr=1/(5*DataRate)</t>
  </si>
  <si>
    <t>Data Rate=</t>
  </si>
  <si>
    <t>[MT/s]</t>
  </si>
  <si>
    <t>Design limits:</t>
  </si>
  <si>
    <t>Z0 max</t>
  </si>
  <si>
    <t>Z0diff min</t>
  </si>
  <si>
    <t>Outer microstrips type2</t>
  </si>
  <si>
    <t>Separation</t>
  </si>
  <si>
    <t>at 100MHz</t>
  </si>
  <si>
    <t>at 400MHz</t>
  </si>
  <si>
    <t>Z0diff max</t>
  </si>
  <si>
    <t>Outer microstrips type1</t>
  </si>
  <si>
    <t>Istvan Nagy, 2007</t>
  </si>
  <si>
    <t>buenos@freemail.hu</t>
  </si>
  <si>
    <t xml:space="preserve">RED results: </t>
  </si>
  <si>
    <t xml:space="preserve">GREEN results: </t>
  </si>
  <si>
    <t>(separation for diff.pairs)</t>
  </si>
  <si>
    <t>Manufacturer</t>
  </si>
  <si>
    <t>Number</t>
  </si>
  <si>
    <t>Dielectric Material library</t>
  </si>
  <si>
    <t>w=trace width,  h=dielectric thickness (trace hight above plane),  d=trace separation (edge to edge)</t>
  </si>
  <si>
    <t>at w=wmin</t>
  </si>
  <si>
    <t>Manufacturer w,d min.=</t>
  </si>
  <si>
    <t>For Z0, use predistorted values! -from the next sheet.</t>
  </si>
  <si>
    <t>Not manufacturable with the given minimal trace width.</t>
  </si>
  <si>
    <t>Manufacturable, but too wide, not effective board-space usage. (&gt;3x w_min)</t>
  </si>
  <si>
    <t>(d=h)</t>
  </si>
  <si>
    <t>(d=2h)</t>
  </si>
  <si>
    <t>Diff.Pair1</t>
  </si>
  <si>
    <t>Diff.Pair2</t>
  </si>
  <si>
    <t>Diff.Pair3</t>
  </si>
  <si>
    <t>Diff.Pair4</t>
  </si>
  <si>
    <t xml:space="preserve">PINK results: </t>
  </si>
  <si>
    <t>Sign.Layer Copper Thickness=</t>
  </si>
  <si>
    <t>OK. -Manufacturable, usable.</t>
  </si>
  <si>
    <t>Units Calculator</t>
  </si>
  <si>
    <t>Inches to Millimeters</t>
  </si>
  <si>
    <t>Inches</t>
  </si>
  <si>
    <t>Millimeters</t>
  </si>
  <si>
    <t>Mils</t>
  </si>
  <si>
    <t>Millimeters to Inches/Mils</t>
  </si>
  <si>
    <t xml:space="preserve"> </t>
  </si>
  <si>
    <t>This Unit Changer calculator is from:</t>
  </si>
  <si>
    <t>4th Dimension PCB, Inc. PCB Calculator</t>
  </si>
  <si>
    <t>Put here the laminate/prepreg materials what you can use at your PCB fab.</t>
  </si>
  <si>
    <t>Er@1MHz</t>
  </si>
  <si>
    <t>Finished Thickness [mm]</t>
  </si>
  <si>
    <t>Panasonic</t>
  </si>
  <si>
    <t>1*106</t>
  </si>
  <si>
    <t>Resin %</t>
  </si>
  <si>
    <t>1*1080</t>
  </si>
  <si>
    <t>1*2116</t>
  </si>
  <si>
    <t>1*2157</t>
  </si>
  <si>
    <t>1*7628</t>
  </si>
  <si>
    <t>2*2116</t>
  </si>
  <si>
    <t>2*2157</t>
  </si>
  <si>
    <t>2*7628</t>
  </si>
  <si>
    <t>4*7628</t>
  </si>
  <si>
    <t>3*7628</t>
  </si>
  <si>
    <t>5*7628</t>
  </si>
  <si>
    <t>6*7628</t>
  </si>
  <si>
    <t>Prepreg, PR02502</t>
  </si>
  <si>
    <t>RoHs ready</t>
  </si>
  <si>
    <t>Type(suffix)</t>
  </si>
  <si>
    <t>Prepreg, PR04521</t>
  </si>
  <si>
    <t>Prepreg, PR04543</t>
  </si>
  <si>
    <t>Prepreg, PR04549</t>
  </si>
  <si>
    <t>Prepreg, PR07511</t>
  </si>
  <si>
    <t>Prepreg, PR09507</t>
  </si>
  <si>
    <t>Prepreg, PR09503</t>
  </si>
  <si>
    <t>Prepreg, PR09506</t>
  </si>
  <si>
    <t>Prepreg, PR12528</t>
  </si>
  <si>
    <t>Prepreg, PR12534</t>
  </si>
  <si>
    <t>Prepreg, PR017003</t>
  </si>
  <si>
    <t>Prepreg, PR18007</t>
  </si>
  <si>
    <t>Prepreg, PR15449</t>
  </si>
  <si>
    <t>Prepreg, PR15338</t>
  </si>
  <si>
    <t>Prepreg, PR15604</t>
  </si>
  <si>
    <t>Prepreg, PR15602</t>
  </si>
  <si>
    <t>R-1755C / R-1650C</t>
  </si>
  <si>
    <t>to realize all of our controlled impedances ony any layer stacks. For example the maximum Z0 is limited, and the limit depends</t>
  </si>
  <si>
    <t>Layer-Stack Planning Calculator</t>
  </si>
  <si>
    <t xml:space="preserve">on the chosen layerstack, which is made of standard dielectric (laminate and prepreg) materials. On the other hand if we chose a </t>
  </si>
  <si>
    <t xml:space="preserve">bad layer-stack, then our traces will be too wide, make it not to be possible to connect all the traces to all the IC pins, or just </t>
  </si>
  <si>
    <t>increases the number of layers.</t>
  </si>
  <si>
    <t xml:space="preserve">  So first chose materials from the PCB fab or from the material manufacturers, or from your own material-library. Then check if</t>
  </si>
  <si>
    <t>how the required controlled impedance traces look like on the selected layer-stack. Usually a layerstack is made of 2 identical</t>
  </si>
  <si>
    <t>microstrip layers, and 1 or 2 types of stripline layers. We can also compare different materials with the spreadsheet.</t>
  </si>
  <si>
    <t xml:space="preserve">  If we are designing a multi-layer high-speed PCB, then we have to design the layer-stack very carefully, because its not possible</t>
  </si>
  <si>
    <t>1-106</t>
  </si>
  <si>
    <t>67-71</t>
  </si>
  <si>
    <t>YES</t>
  </si>
  <si>
    <t>1-1080</t>
  </si>
  <si>
    <t>56.5-60.5</t>
  </si>
  <si>
    <t>Laminate/Prep. Type pair</t>
  </si>
  <si>
    <t>Prepreg</t>
  </si>
  <si>
    <t>1-3313</t>
  </si>
  <si>
    <t>2-106</t>
  </si>
  <si>
    <t>1-2116</t>
  </si>
  <si>
    <t>1-1506</t>
  </si>
  <si>
    <t>2-3313</t>
  </si>
  <si>
    <t>1-7628</t>
  </si>
  <si>
    <t>2-2116</t>
  </si>
  <si>
    <t>2-1506</t>
  </si>
  <si>
    <t>2-7628</t>
  </si>
  <si>
    <t>2-7628/2116</t>
  </si>
  <si>
    <t>3-7628</t>
  </si>
  <si>
    <t>4-7628</t>
  </si>
  <si>
    <t>42-46</t>
  </si>
  <si>
    <t>45-49</t>
  </si>
  <si>
    <t>64-68</t>
  </si>
  <si>
    <t>43.5-47.5</t>
  </si>
  <si>
    <t>41-45</t>
  </si>
  <si>
    <t>42.5-46.5</t>
  </si>
  <si>
    <t>Thickn.tolerance</t>
  </si>
  <si>
    <t xml:space="preserve"> -----&gt; </t>
  </si>
  <si>
    <t>width for given single-ended Z0:</t>
  </si>
  <si>
    <t>???????</t>
  </si>
  <si>
    <t>??????</t>
  </si>
  <si>
    <t>The predistorted Z0 value=</t>
  </si>
  <si>
    <t>Layer-stack planning: result trace widths</t>
  </si>
  <si>
    <t xml:space="preserve">                              Given Z0 --&gt;</t>
  </si>
  <si>
    <t>Our Fab has:</t>
  </si>
  <si>
    <t>~3.8</t>
  </si>
  <si>
    <t>~3.5</t>
  </si>
  <si>
    <t>MC-100EX / MC-Rheopreg (stand.)</t>
  </si>
  <si>
    <t>R-5715 / R-5610  (HighFr.)</t>
  </si>
  <si>
    <t>R-5775K  / R-5670K  (HighFr.)</t>
  </si>
  <si>
    <t>Isola</t>
  </si>
  <si>
    <t xml:space="preserve">Isola </t>
  </si>
  <si>
    <t>IS620 (High Fr. 5GBps)</t>
  </si>
  <si>
    <t>FR408</t>
  </si>
  <si>
    <t>IS400</t>
  </si>
  <si>
    <t>IS500  (halogen free)</t>
  </si>
  <si>
    <t>Rogers</t>
  </si>
  <si>
    <t>Laminate</t>
  </si>
  <si>
    <t>???</t>
  </si>
  <si>
    <t>RO4350B (high fr.)   Er@5GHz !!!</t>
  </si>
  <si>
    <t>RO4003C (high fr.)   Er@5GHz !!!</t>
  </si>
  <si>
    <t>IS420</t>
  </si>
  <si>
    <t xml:space="preserve"> +/-0.4mil</t>
  </si>
  <si>
    <t>5.5 mil</t>
  </si>
  <si>
    <t xml:space="preserve"> +/-0.5mil</t>
  </si>
  <si>
    <t xml:space="preserve"> +/-0.6mil</t>
  </si>
  <si>
    <t>Loss max</t>
  </si>
  <si>
    <t>Prepreg,</t>
  </si>
  <si>
    <t>2-/2116</t>
  </si>
  <si>
    <t>1-/2116</t>
  </si>
  <si>
    <t>k1=</t>
  </si>
  <si>
    <t>k2=</t>
  </si>
  <si>
    <t>NO</t>
  </si>
  <si>
    <t xml:space="preserve">  For differential pairs, we calculate trace separation at given single-ended Z0, then we also calculate a better single-ended Z0 for</t>
  </si>
  <si>
    <t>Offset compensation for STRIPLINE diff Z0:</t>
  </si>
  <si>
    <t>d</t>
  </si>
  <si>
    <t>Z0se</t>
  </si>
  <si>
    <t>w</t>
  </si>
  <si>
    <t>fields are the inputs.</t>
  </si>
  <si>
    <t xml:space="preserve">      The  </t>
  </si>
  <si>
    <t xml:space="preserve">  Blue</t>
  </si>
  <si>
    <t xml:space="preserve"> d@given_Z0se, pref.Z0se and w for: given Diff. Z0:</t>
  </si>
  <si>
    <t xml:space="preserve">  For Differential pairs, we calculate separation (d) for given Z0diff and given (in the D8-G9 fields) trace first,</t>
  </si>
  <si>
    <t>required Z0diff at d=d_minimum*x, and trace width for that. Use the first if you want Z0diff~2*Z0se, the second if you want better coupled pair.</t>
  </si>
  <si>
    <t>for trace1</t>
  </si>
  <si>
    <t>for trace2</t>
  </si>
  <si>
    <t>for trace3</t>
  </si>
  <si>
    <t>for trace4</t>
  </si>
  <si>
    <t>at w=wmin:</t>
  </si>
  <si>
    <t>Zdiff =&lt; 2*Zse always, so dont try to calculate a bigger.</t>
  </si>
  <si>
    <t>then we calculate preferred Z0se and width at d=dmin*x for a better coupled diff.pair, for the given Z0diff.</t>
  </si>
  <si>
    <t>If the trace width is too small, then adjust the x to bigger. The limit for Zdiff is in the Q-coloumn.</t>
  </si>
  <si>
    <t>RO4450B (high fr.)   Er@5GHz !!!</t>
  </si>
  <si>
    <t>RO4403 (high fr.)   Er@5GHz !!!</t>
  </si>
  <si>
    <t>3.17+/-0.05</t>
  </si>
  <si>
    <t>3.54+/-0.05</t>
  </si>
  <si>
    <t>RO4450B-dx (hi-fr.)   Er@5GHz !!!</t>
  </si>
  <si>
    <t>3.3+/-0.05</t>
  </si>
  <si>
    <t>3.55+/-0.05</t>
  </si>
  <si>
    <t>3.66+/-0.05</t>
  </si>
  <si>
    <t>Diff.pair separation: d=x*dmin,    x=</t>
  </si>
  <si>
    <t>^</t>
  </si>
  <si>
    <t>(single-e.)</t>
  </si>
  <si>
    <t>Adviced bus tr.separ.</t>
  </si>
  <si>
    <t>(original IPC version)</t>
  </si>
  <si>
    <t>at d=dmin,</t>
  </si>
  <si>
    <t>at d=5*w,</t>
  </si>
  <si>
    <t xml:space="preserve">  This version of the calculator uses the original IPC (IPC-D-317A ) standard equations. Those are not accurate in some cases. In the </t>
  </si>
  <si>
    <t xml:space="preserve">most usual cases, its error is about 6%, however in other cases, the error can be up to 70%. You can use this tool to decide your </t>
  </si>
  <si>
    <t>layer stack, but for final trace-width calculations, you should use a "field solver" software, like Hyperlynx, Si8000 or SiWave.</t>
  </si>
  <si>
    <t>For very assymetrical stripline diffpairs, the error goes to infinit, if h1 or h2 goes to infinit.</t>
  </si>
  <si>
    <t>Tg[°C]</t>
  </si>
  <si>
    <t>All dimensions are in mm.  Zo in Ohms.</t>
  </si>
  <si>
    <t>Copper Plating on outer layers=</t>
  </si>
  <si>
    <t>(V 1.01)</t>
  </si>
  <si>
    <t>1-2165</t>
  </si>
  <si>
    <t>1-2157</t>
  </si>
  <si>
    <t>1-7628M</t>
  </si>
  <si>
    <t>2-2165</t>
  </si>
  <si>
    <t>2-2157</t>
  </si>
  <si>
    <t>3-7628M</t>
  </si>
  <si>
    <t>4-7628M</t>
  </si>
  <si>
    <t>5-7628M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</si>
</sst>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/mm/dd\ hh:mm"/>
    <numFmt numFmtId="173" formatCode="&quot;H-&quot;0000"/>
    <numFmt numFmtId="174" formatCode="&quot;Igen&quot;;&quot;Igen&quot;;&quot;Nem&quot;"/>
    <numFmt numFmtId="175" formatCode="&quot;Igaz&quot;;&quot;Igaz&quot;;&quot;Hamis&quot;"/>
    <numFmt numFmtId="176" formatCode="&quot;Be&quot;;&quot;Be&quot;;&quot;Ki&quot;"/>
  </numFmts>
  <fonts count="45">
    <font>
      <sz val="10"/>
      <name val="Arial CE"/>
      <family val="0"/>
    </font>
    <font>
      <b/>
      <sz val="20"/>
      <color indexed="10"/>
      <name val="Arial CE"/>
      <family val="2"/>
    </font>
    <font>
      <b/>
      <sz val="22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b/>
      <sz val="10"/>
      <color indexed="10"/>
      <name val="Arial CE"/>
      <family val="2"/>
    </font>
    <font>
      <b/>
      <sz val="10"/>
      <color indexed="57"/>
      <name val="Arial CE"/>
      <family val="2"/>
    </font>
    <font>
      <b/>
      <sz val="10"/>
      <name val="Arial CE"/>
      <family val="2"/>
    </font>
    <font>
      <b/>
      <sz val="10"/>
      <color indexed="14"/>
      <name val="Arial CE"/>
      <family val="2"/>
    </font>
    <font>
      <b/>
      <i/>
      <sz val="14"/>
      <name val="Arial"/>
      <family val="2"/>
    </font>
    <font>
      <b/>
      <i/>
      <u val="single"/>
      <sz val="14"/>
      <name val="Arial"/>
      <family val="2"/>
    </font>
    <font>
      <i/>
      <sz val="14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b/>
      <i/>
      <sz val="9"/>
      <name val="Book Antiqua"/>
      <family val="1"/>
    </font>
    <font>
      <sz val="10"/>
      <name val="Arial"/>
      <family val="2"/>
    </font>
    <font>
      <i/>
      <sz val="8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 CE"/>
      <family val="2"/>
    </font>
    <font>
      <b/>
      <sz val="10"/>
      <color indexed="9"/>
      <name val="Arial"/>
      <family val="0"/>
    </font>
    <font>
      <u val="single"/>
      <sz val="10.2"/>
      <color indexed="9"/>
      <name val="Arial CE"/>
      <family val="0"/>
    </font>
    <font>
      <u val="single"/>
      <sz val="10.2"/>
      <color indexed="12"/>
      <name val="Times New Roman CE"/>
      <family val="0"/>
    </font>
    <font>
      <u val="single"/>
      <sz val="10.2"/>
      <name val="Arial CE"/>
      <family val="0"/>
    </font>
    <font>
      <b/>
      <sz val="24"/>
      <color indexed="10"/>
      <name val="Arial CE"/>
      <family val="2"/>
    </font>
    <font>
      <b/>
      <sz val="12"/>
      <name val="Arial CE"/>
      <family val="2"/>
    </font>
    <font>
      <sz val="10"/>
      <color indexed="8"/>
      <name val="Arial CE"/>
      <family val="0"/>
    </font>
    <font>
      <sz val="10"/>
      <color indexed="8"/>
      <name val="Arial"/>
      <family val="2"/>
    </font>
    <font>
      <b/>
      <sz val="10"/>
      <color indexed="48"/>
      <name val="Arial CE"/>
      <family val="0"/>
    </font>
    <font>
      <b/>
      <sz val="10"/>
      <color indexed="48"/>
      <name val="Arial"/>
      <family val="2"/>
    </font>
    <font>
      <sz val="10"/>
      <color indexed="10"/>
      <name val="Arial CE"/>
      <family val="0"/>
    </font>
    <font>
      <i/>
      <sz val="10"/>
      <color indexed="8"/>
      <name val="Arial CE"/>
      <family val="2"/>
    </font>
    <font>
      <b/>
      <sz val="8"/>
      <color indexed="8"/>
      <name val="Arial CE"/>
      <family val="2"/>
    </font>
    <font>
      <sz val="8"/>
      <color indexed="8"/>
      <name val="Arial CE"/>
      <family val="2"/>
    </font>
    <font>
      <b/>
      <sz val="10"/>
      <color indexed="15"/>
      <name val="Arial CE"/>
      <family val="2"/>
    </font>
    <font>
      <b/>
      <sz val="38"/>
      <color indexed="10"/>
      <name val="Arial CE"/>
      <family val="2"/>
    </font>
    <font>
      <i/>
      <sz val="8"/>
      <color indexed="8"/>
      <name val="Arial CE"/>
      <family val="2"/>
    </font>
    <font>
      <b/>
      <sz val="11"/>
      <name val="Arial CE"/>
      <family val="0"/>
    </font>
    <font>
      <b/>
      <u val="single"/>
      <sz val="11"/>
      <color indexed="12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4" xfId="0" applyFill="1" applyBorder="1" applyAlignment="1">
      <alignment/>
    </xf>
    <xf numFmtId="0" fontId="0" fillId="3" borderId="0" xfId="0" applyFill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4" borderId="0" xfId="0" applyFill="1" applyBorder="1" applyAlignment="1">
      <alignment/>
    </xf>
    <xf numFmtId="0" fontId="0" fillId="2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24" xfId="0" applyFill="1" applyBorder="1" applyAlignment="1">
      <alignment/>
    </xf>
    <xf numFmtId="0" fontId="0" fillId="2" borderId="25" xfId="0" applyFill="1" applyBorder="1" applyAlignment="1">
      <alignment/>
    </xf>
    <xf numFmtId="0" fontId="0" fillId="2" borderId="26" xfId="0" applyFill="1" applyBorder="1" applyAlignment="1">
      <alignment/>
    </xf>
    <xf numFmtId="0" fontId="0" fillId="4" borderId="27" xfId="0" applyFill="1" applyBorder="1" applyAlignment="1">
      <alignment/>
    </xf>
    <xf numFmtId="0" fontId="8" fillId="2" borderId="28" xfId="0" applyFont="1" applyFill="1" applyBorder="1" applyAlignment="1">
      <alignment/>
    </xf>
    <xf numFmtId="0" fontId="8" fillId="2" borderId="16" xfId="0" applyFont="1" applyFill="1" applyBorder="1" applyAlignment="1">
      <alignment/>
    </xf>
    <xf numFmtId="0" fontId="8" fillId="2" borderId="14" xfId="0" applyFont="1" applyFill="1" applyBorder="1" applyAlignment="1">
      <alignment/>
    </xf>
    <xf numFmtId="0" fontId="8" fillId="2" borderId="29" xfId="0" applyFont="1" applyFill="1" applyBorder="1" applyAlignment="1">
      <alignment/>
    </xf>
    <xf numFmtId="0" fontId="8" fillId="2" borderId="30" xfId="0" applyFont="1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4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26" xfId="0" applyBorder="1" applyAlignment="1">
      <alignment/>
    </xf>
    <xf numFmtId="0" fontId="8" fillId="0" borderId="30" xfId="0" applyFont="1" applyBorder="1" applyAlignment="1">
      <alignment/>
    </xf>
    <xf numFmtId="0" fontId="0" fillId="0" borderId="35" xfId="0" applyBorder="1" applyAlignment="1">
      <alignment/>
    </xf>
    <xf numFmtId="0" fontId="8" fillId="2" borderId="31" xfId="0" applyFont="1" applyFill="1" applyBorder="1" applyAlignment="1">
      <alignment/>
    </xf>
    <xf numFmtId="0" fontId="0" fillId="4" borderId="18" xfId="0" applyFill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2" xfId="0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6" fillId="5" borderId="42" xfId="0" applyFont="1" applyFill="1" applyBorder="1" applyAlignment="1">
      <alignment/>
    </xf>
    <xf numFmtId="0" fontId="6" fillId="5" borderId="43" xfId="0" applyFont="1" applyFill="1" applyBorder="1" applyAlignment="1">
      <alignment/>
    </xf>
    <xf numFmtId="0" fontId="6" fillId="3" borderId="13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6" fillId="3" borderId="18" xfId="0" applyFont="1" applyFill="1" applyBorder="1" applyAlignment="1">
      <alignment/>
    </xf>
    <xf numFmtId="0" fontId="6" fillId="5" borderId="13" xfId="0" applyFont="1" applyFill="1" applyBorder="1" applyAlignment="1">
      <alignment/>
    </xf>
    <xf numFmtId="0" fontId="6" fillId="5" borderId="0" xfId="0" applyFont="1" applyFill="1" applyBorder="1" applyAlignment="1">
      <alignment/>
    </xf>
    <xf numFmtId="0" fontId="6" fillId="5" borderId="40" xfId="0" applyFont="1" applyFill="1" applyBorder="1" applyAlignment="1">
      <alignment/>
    </xf>
    <xf numFmtId="0" fontId="6" fillId="5" borderId="5" xfId="0" applyFont="1" applyFill="1" applyBorder="1" applyAlignment="1">
      <alignment/>
    </xf>
    <xf numFmtId="0" fontId="6" fillId="5" borderId="21" xfId="0" applyFont="1" applyFill="1" applyBorder="1" applyAlignment="1">
      <alignment/>
    </xf>
    <xf numFmtId="0" fontId="6" fillId="5" borderId="22" xfId="0" applyFont="1" applyFill="1" applyBorder="1" applyAlignment="1">
      <alignment/>
    </xf>
    <xf numFmtId="0" fontId="6" fillId="5" borderId="33" xfId="0" applyFont="1" applyFill="1" applyBorder="1" applyAlignment="1">
      <alignment/>
    </xf>
    <xf numFmtId="0" fontId="6" fillId="5" borderId="8" xfId="0" applyFont="1" applyFill="1" applyBorder="1" applyAlignment="1">
      <alignment/>
    </xf>
    <xf numFmtId="0" fontId="6" fillId="5" borderId="39" xfId="0" applyFont="1" applyFill="1" applyBorder="1" applyAlignment="1">
      <alignment/>
    </xf>
    <xf numFmtId="0" fontId="6" fillId="5" borderId="32" xfId="0" applyFont="1" applyFill="1" applyBorder="1" applyAlignment="1">
      <alignment/>
    </xf>
    <xf numFmtId="0" fontId="6" fillId="5" borderId="2" xfId="0" applyFont="1" applyFill="1" applyBorder="1" applyAlignment="1">
      <alignment/>
    </xf>
    <xf numFmtId="0" fontId="6" fillId="5" borderId="12" xfId="0" applyFont="1" applyFill="1" applyBorder="1" applyAlignment="1">
      <alignment/>
    </xf>
    <xf numFmtId="0" fontId="6" fillId="5" borderId="34" xfId="0" applyFont="1" applyFill="1" applyBorder="1" applyAlignment="1">
      <alignment/>
    </xf>
    <xf numFmtId="0" fontId="0" fillId="2" borderId="33" xfId="0" applyFill="1" applyBorder="1" applyAlignment="1">
      <alignment/>
    </xf>
    <xf numFmtId="0" fontId="8" fillId="2" borderId="1" xfId="0" applyFont="1" applyFill="1" applyBorder="1" applyAlignment="1">
      <alignment/>
    </xf>
    <xf numFmtId="0" fontId="6" fillId="3" borderId="7" xfId="0" applyFont="1" applyFill="1" applyBorder="1" applyAlignment="1">
      <alignment/>
    </xf>
    <xf numFmtId="0" fontId="9" fillId="3" borderId="7" xfId="0" applyFont="1" applyFill="1" applyBorder="1" applyAlignment="1">
      <alignment/>
    </xf>
    <xf numFmtId="0" fontId="7" fillId="3" borderId="7" xfId="0" applyFont="1" applyFill="1" applyBorder="1" applyAlignment="1">
      <alignment/>
    </xf>
    <xf numFmtId="0" fontId="0" fillId="6" borderId="28" xfId="0" applyFill="1" applyBorder="1" applyAlignment="1">
      <alignment horizontal="left" vertical="center"/>
    </xf>
    <xf numFmtId="0" fontId="10" fillId="6" borderId="44" xfId="0" applyFont="1" applyFill="1" applyBorder="1" applyAlignment="1">
      <alignment horizontal="left" vertical="top"/>
    </xf>
    <xf numFmtId="0" fontId="11" fillId="6" borderId="44" xfId="0" applyFont="1" applyFill="1" applyBorder="1" applyAlignment="1">
      <alignment horizontal="left" vertical="top"/>
    </xf>
    <xf numFmtId="0" fontId="12" fillId="6" borderId="44" xfId="0" applyFont="1" applyFill="1" applyBorder="1" applyAlignment="1">
      <alignment horizontal="left" vertical="top"/>
    </xf>
    <xf numFmtId="0" fontId="13" fillId="6" borderId="45" xfId="0" applyFont="1" applyFill="1" applyBorder="1" applyAlignment="1">
      <alignment/>
    </xf>
    <xf numFmtId="0" fontId="14" fillId="2" borderId="28" xfId="0" applyFont="1" applyFill="1" applyBorder="1" applyAlignment="1">
      <alignment/>
    </xf>
    <xf numFmtId="0" fontId="15" fillId="2" borderId="44" xfId="0" applyFont="1" applyFill="1" applyBorder="1" applyAlignment="1">
      <alignment/>
    </xf>
    <xf numFmtId="0" fontId="16" fillId="2" borderId="44" xfId="0" applyFont="1" applyFill="1" applyBorder="1" applyAlignment="1">
      <alignment/>
    </xf>
    <xf numFmtId="0" fontId="0" fillId="2" borderId="45" xfId="0" applyFill="1" applyBorder="1" applyAlignment="1">
      <alignment/>
    </xf>
    <xf numFmtId="0" fontId="17" fillId="0" borderId="46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0" fillId="0" borderId="45" xfId="0" applyBorder="1" applyAlignment="1">
      <alignment/>
    </xf>
    <xf numFmtId="0" fontId="17" fillId="0" borderId="3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7" fillId="6" borderId="16" xfId="0" applyFont="1" applyFill="1" applyBorder="1" applyAlignment="1">
      <alignment horizontal="center"/>
    </xf>
    <xf numFmtId="0" fontId="19" fillId="6" borderId="0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6" borderId="25" xfId="0" applyFill="1" applyBorder="1" applyAlignment="1">
      <alignment/>
    </xf>
    <xf numFmtId="0" fontId="20" fillId="2" borderId="28" xfId="0" applyFont="1" applyFill="1" applyBorder="1" applyAlignment="1">
      <alignment horizontal="left"/>
    </xf>
    <xf numFmtId="0" fontId="15" fillId="2" borderId="44" xfId="0" applyFont="1" applyFill="1" applyBorder="1" applyAlignment="1">
      <alignment horizontal="left"/>
    </xf>
    <xf numFmtId="0" fontId="16" fillId="2" borderId="44" xfId="0" applyFont="1" applyFill="1" applyBorder="1" applyAlignment="1">
      <alignment horizontal="left"/>
    </xf>
    <xf numFmtId="0" fontId="0" fillId="2" borderId="45" xfId="0" applyFill="1" applyBorder="1" applyAlignment="1">
      <alignment horizontal="left"/>
    </xf>
    <xf numFmtId="0" fontId="17" fillId="0" borderId="28" xfId="0" applyFont="1" applyBorder="1" applyAlignment="1">
      <alignment horizontal="center"/>
    </xf>
    <xf numFmtId="0" fontId="17" fillId="0" borderId="47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6" fillId="5" borderId="26" xfId="0" applyFont="1" applyFill="1" applyBorder="1" applyAlignment="1">
      <alignment/>
    </xf>
    <xf numFmtId="0" fontId="8" fillId="7" borderId="8" xfId="0" applyFont="1" applyFill="1" applyBorder="1" applyAlignment="1">
      <alignment/>
    </xf>
    <xf numFmtId="0" fontId="8" fillId="7" borderId="0" xfId="0" applyFont="1" applyFill="1" applyBorder="1" applyAlignment="1">
      <alignment/>
    </xf>
    <xf numFmtId="0" fontId="8" fillId="7" borderId="7" xfId="0" applyFont="1" applyFill="1" applyBorder="1" applyAlignment="1">
      <alignment/>
    </xf>
    <xf numFmtId="0" fontId="8" fillId="7" borderId="16" xfId="0" applyFont="1" applyFill="1" applyBorder="1" applyAlignment="1">
      <alignment/>
    </xf>
    <xf numFmtId="0" fontId="8" fillId="7" borderId="18" xfId="0" applyFont="1" applyFill="1" applyBorder="1" applyAlignment="1">
      <alignment/>
    </xf>
    <xf numFmtId="0" fontId="8" fillId="7" borderId="6" xfId="0" applyFont="1" applyFill="1" applyBorder="1" applyAlignment="1">
      <alignment/>
    </xf>
    <xf numFmtId="0" fontId="8" fillId="7" borderId="5" xfId="0" applyFont="1" applyFill="1" applyBorder="1" applyAlignment="1">
      <alignment/>
    </xf>
    <xf numFmtId="0" fontId="8" fillId="7" borderId="4" xfId="0" applyFont="1" applyFill="1" applyBorder="1" applyAlignment="1">
      <alignment/>
    </xf>
    <xf numFmtId="0" fontId="8" fillId="7" borderId="19" xfId="0" applyFont="1" applyFill="1" applyBorder="1" applyAlignment="1">
      <alignment/>
    </xf>
    <xf numFmtId="0" fontId="8" fillId="7" borderId="41" xfId="0" applyFont="1" applyFill="1" applyBorder="1" applyAlignment="1">
      <alignment/>
    </xf>
    <xf numFmtId="0" fontId="8" fillId="7" borderId="3" xfId="0" applyFont="1" applyFill="1" applyBorder="1" applyAlignment="1">
      <alignment/>
    </xf>
    <xf numFmtId="0" fontId="8" fillId="7" borderId="2" xfId="0" applyFont="1" applyFill="1" applyBorder="1" applyAlignment="1">
      <alignment/>
    </xf>
    <xf numFmtId="0" fontId="8" fillId="7" borderId="1" xfId="0" applyFont="1" applyFill="1" applyBorder="1" applyAlignment="1">
      <alignment/>
    </xf>
    <xf numFmtId="0" fontId="8" fillId="7" borderId="29" xfId="0" applyFont="1" applyFill="1" applyBorder="1" applyAlignment="1">
      <alignment/>
    </xf>
    <xf numFmtId="0" fontId="8" fillId="7" borderId="17" xfId="0" applyFont="1" applyFill="1" applyBorder="1" applyAlignment="1">
      <alignment/>
    </xf>
    <xf numFmtId="0" fontId="8" fillId="7" borderId="48" xfId="0" applyFont="1" applyFill="1" applyBorder="1" applyAlignment="1">
      <alignment/>
    </xf>
    <xf numFmtId="0" fontId="8" fillId="7" borderId="22" xfId="0" applyFont="1" applyFill="1" applyBorder="1" applyAlignment="1">
      <alignment/>
    </xf>
    <xf numFmtId="0" fontId="8" fillId="7" borderId="23" xfId="0" applyFont="1" applyFill="1" applyBorder="1" applyAlignment="1">
      <alignment/>
    </xf>
    <xf numFmtId="0" fontId="8" fillId="7" borderId="20" xfId="0" applyFont="1" applyFill="1" applyBorder="1" applyAlignment="1">
      <alignment/>
    </xf>
    <xf numFmtId="0" fontId="8" fillId="7" borderId="24" xfId="0" applyFont="1" applyFill="1" applyBorder="1" applyAlignment="1">
      <alignment/>
    </xf>
    <xf numFmtId="4" fontId="0" fillId="0" borderId="0" xfId="15" applyNumberFormat="1" applyFont="1" applyAlignment="1">
      <alignment vertical="center"/>
    </xf>
    <xf numFmtId="0" fontId="0" fillId="0" borderId="0" xfId="19" applyFont="1" applyAlignment="1">
      <alignment vertical="center"/>
      <protection/>
    </xf>
    <xf numFmtId="0" fontId="0" fillId="0" borderId="0" xfId="19" applyFont="1" applyAlignment="1">
      <alignment horizontal="center" vertical="center"/>
      <protection/>
    </xf>
    <xf numFmtId="49" fontId="0" fillId="0" borderId="0" xfId="19" applyNumberFormat="1" applyFont="1" applyAlignment="1">
      <alignment vertical="center"/>
      <protection/>
    </xf>
    <xf numFmtId="0" fontId="0" fillId="0" borderId="0" xfId="19" applyFont="1" applyAlignment="1">
      <alignment horizontal="right" vertical="center"/>
      <protection/>
    </xf>
    <xf numFmtId="0" fontId="0" fillId="0" borderId="0" xfId="19" applyFont="1" applyFill="1" applyAlignment="1">
      <alignment vertical="center"/>
      <protection/>
    </xf>
    <xf numFmtId="0" fontId="27" fillId="0" borderId="0" xfId="18" applyFont="1" applyFill="1" applyAlignment="1">
      <alignment horizontal="center" vertical="center"/>
    </xf>
    <xf numFmtId="0" fontId="29" fillId="0" borderId="0" xfId="18" applyFont="1" applyFill="1" applyAlignment="1">
      <alignment horizontal="center" vertical="center"/>
    </xf>
    <xf numFmtId="0" fontId="0" fillId="5" borderId="1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5" borderId="6" xfId="0" applyFill="1" applyBorder="1" applyAlignment="1">
      <alignment/>
    </xf>
    <xf numFmtId="0" fontId="31" fillId="0" borderId="0" xfId="0" applyFont="1" applyAlignment="1">
      <alignment/>
    </xf>
    <xf numFmtId="0" fontId="0" fillId="0" borderId="36" xfId="19" applyFont="1" applyBorder="1" applyAlignment="1">
      <alignment vertical="center"/>
      <protection/>
    </xf>
    <xf numFmtId="0" fontId="0" fillId="4" borderId="0" xfId="19" applyFont="1" applyFill="1" applyBorder="1" applyAlignment="1">
      <alignment vertical="center"/>
      <protection/>
    </xf>
    <xf numFmtId="0" fontId="0" fillId="4" borderId="0" xfId="19" applyFont="1" applyFill="1" applyAlignment="1">
      <alignment vertical="center"/>
      <protection/>
    </xf>
    <xf numFmtId="0" fontId="6" fillId="5" borderId="49" xfId="0" applyFont="1" applyFill="1" applyBorder="1" applyAlignment="1">
      <alignment/>
    </xf>
    <xf numFmtId="0" fontId="6" fillId="5" borderId="27" xfId="0" applyFont="1" applyFill="1" applyBorder="1" applyAlignment="1">
      <alignment/>
    </xf>
    <xf numFmtId="0" fontId="0" fillId="4" borderId="22" xfId="19" applyFont="1" applyFill="1" applyBorder="1" applyAlignment="1">
      <alignment horizontal="center" vertical="center"/>
      <protection/>
    </xf>
    <xf numFmtId="0" fontId="0" fillId="4" borderId="36" xfId="0" applyFill="1" applyBorder="1" applyAlignment="1">
      <alignment/>
    </xf>
    <xf numFmtId="0" fontId="4" fillId="5" borderId="36" xfId="0" applyFont="1" applyFill="1" applyBorder="1" applyAlignment="1">
      <alignment/>
    </xf>
    <xf numFmtId="0" fontId="4" fillId="2" borderId="50" xfId="0" applyFont="1" applyFill="1" applyBorder="1" applyAlignment="1">
      <alignment horizontal="center"/>
    </xf>
    <xf numFmtId="0" fontId="19" fillId="4" borderId="51" xfId="0" applyFont="1" applyFill="1" applyBorder="1" applyAlignment="1" applyProtection="1">
      <alignment horizontal="center"/>
      <protection locked="0"/>
    </xf>
    <xf numFmtId="0" fontId="19" fillId="4" borderId="50" xfId="0" applyFont="1" applyFill="1" applyBorder="1" applyAlignment="1">
      <alignment horizontal="center"/>
    </xf>
    <xf numFmtId="0" fontId="4" fillId="2" borderId="51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32" fillId="0" borderId="36" xfId="0" applyFont="1" applyBorder="1" applyAlignment="1">
      <alignment/>
    </xf>
    <xf numFmtId="0" fontId="34" fillId="0" borderId="40" xfId="0" applyFont="1" applyBorder="1" applyAlignment="1">
      <alignment/>
    </xf>
    <xf numFmtId="0" fontId="34" fillId="0" borderId="36" xfId="0" applyFont="1" applyBorder="1" applyAlignment="1">
      <alignment/>
    </xf>
    <xf numFmtId="0" fontId="35" fillId="0" borderId="36" xfId="0" applyFont="1" applyBorder="1" applyAlignment="1">
      <alignment/>
    </xf>
    <xf numFmtId="0" fontId="35" fillId="0" borderId="36" xfId="0" applyFont="1" applyBorder="1" applyAlignment="1">
      <alignment horizontal="right"/>
    </xf>
    <xf numFmtId="0" fontId="35" fillId="0" borderId="0" xfId="0" applyFont="1" applyAlignment="1">
      <alignment/>
    </xf>
    <xf numFmtId="0" fontId="35" fillId="0" borderId="13" xfId="0" applyFont="1" applyFill="1" applyBorder="1" applyAlignment="1">
      <alignment/>
    </xf>
    <xf numFmtId="0" fontId="34" fillId="0" borderId="12" xfId="0" applyFont="1" applyBorder="1" applyAlignment="1">
      <alignment/>
    </xf>
    <xf numFmtId="0" fontId="34" fillId="0" borderId="0" xfId="19" applyFont="1" applyAlignment="1">
      <alignment vertical="center"/>
      <protection/>
    </xf>
    <xf numFmtId="0" fontId="0" fillId="0" borderId="13" xfId="0" applyFill="1" applyBorder="1" applyAlignment="1">
      <alignment/>
    </xf>
    <xf numFmtId="0" fontId="8" fillId="2" borderId="7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36" fillId="3" borderId="13" xfId="0" applyFont="1" applyFill="1" applyBorder="1" applyAlignment="1">
      <alignment/>
    </xf>
    <xf numFmtId="0" fontId="36" fillId="3" borderId="0" xfId="0" applyFont="1" applyFill="1" applyBorder="1" applyAlignment="1">
      <alignment/>
    </xf>
    <xf numFmtId="0" fontId="36" fillId="3" borderId="18" xfId="0" applyFont="1" applyFill="1" applyBorder="1" applyAlignment="1">
      <alignment/>
    </xf>
    <xf numFmtId="0" fontId="36" fillId="3" borderId="40" xfId="0" applyFont="1" applyFill="1" applyBorder="1" applyAlignment="1">
      <alignment/>
    </xf>
    <xf numFmtId="0" fontId="36" fillId="3" borderId="5" xfId="0" applyFont="1" applyFill="1" applyBorder="1" applyAlignment="1">
      <alignment/>
    </xf>
    <xf numFmtId="0" fontId="36" fillId="3" borderId="41" xfId="0" applyFont="1" applyFill="1" applyBorder="1" applyAlignment="1">
      <alignment/>
    </xf>
    <xf numFmtId="0" fontId="36" fillId="3" borderId="21" xfId="0" applyFont="1" applyFill="1" applyBorder="1" applyAlignment="1">
      <alignment/>
    </xf>
    <xf numFmtId="0" fontId="36" fillId="3" borderId="22" xfId="0" applyFont="1" applyFill="1" applyBorder="1" applyAlignment="1">
      <alignment/>
    </xf>
    <xf numFmtId="0" fontId="36" fillId="3" borderId="24" xfId="0" applyFont="1" applyFill="1" applyBorder="1" applyAlignment="1">
      <alignment/>
    </xf>
    <xf numFmtId="0" fontId="34" fillId="0" borderId="36" xfId="0" applyFont="1" applyBorder="1" applyAlignment="1">
      <alignment horizontal="right"/>
    </xf>
    <xf numFmtId="0" fontId="0" fillId="0" borderId="36" xfId="0" applyBorder="1" applyAlignment="1">
      <alignment horizontal="right"/>
    </xf>
    <xf numFmtId="0" fontId="33" fillId="0" borderId="36" xfId="0" applyFont="1" applyBorder="1" applyAlignment="1">
      <alignment horizontal="right"/>
    </xf>
    <xf numFmtId="0" fontId="32" fillId="0" borderId="36" xfId="0" applyFont="1" applyBorder="1" applyAlignment="1">
      <alignment horizontal="right"/>
    </xf>
    <xf numFmtId="0" fontId="33" fillId="0" borderId="13" xfId="0" applyFont="1" applyFill="1" applyBorder="1" applyAlignment="1">
      <alignment horizontal="right"/>
    </xf>
    <xf numFmtId="0" fontId="0" fillId="0" borderId="36" xfId="0" applyBorder="1" applyAlignment="1">
      <alignment horizontal="left"/>
    </xf>
    <xf numFmtId="17" fontId="0" fillId="0" borderId="36" xfId="0" applyNumberFormat="1" applyBorder="1" applyAlignment="1">
      <alignment horizontal="left"/>
    </xf>
    <xf numFmtId="0" fontId="37" fillId="3" borderId="13" xfId="0" applyFont="1" applyFill="1" applyBorder="1" applyAlignment="1">
      <alignment/>
    </xf>
    <xf numFmtId="0" fontId="37" fillId="3" borderId="0" xfId="0" applyFont="1" applyFill="1" applyBorder="1" applyAlignment="1">
      <alignment/>
    </xf>
    <xf numFmtId="0" fontId="37" fillId="3" borderId="18" xfId="0" applyFont="1" applyFill="1" applyBorder="1" applyAlignment="1">
      <alignment/>
    </xf>
    <xf numFmtId="0" fontId="8" fillId="2" borderId="44" xfId="0" applyFont="1" applyFill="1" applyBorder="1" applyAlignment="1">
      <alignment/>
    </xf>
    <xf numFmtId="0" fontId="0" fillId="2" borderId="44" xfId="0" applyFill="1" applyBorder="1" applyAlignment="1">
      <alignment/>
    </xf>
    <xf numFmtId="0" fontId="36" fillId="3" borderId="8" xfId="0" applyFont="1" applyFill="1" applyBorder="1" applyAlignment="1">
      <alignment/>
    </xf>
    <xf numFmtId="0" fontId="36" fillId="3" borderId="48" xfId="0" applyFont="1" applyFill="1" applyBorder="1" applyAlignment="1">
      <alignment/>
    </xf>
    <xf numFmtId="0" fontId="38" fillId="3" borderId="32" xfId="0" applyFont="1" applyFill="1" applyBorder="1" applyAlignment="1">
      <alignment/>
    </xf>
    <xf numFmtId="0" fontId="36" fillId="3" borderId="6" xfId="0" applyFont="1" applyFill="1" applyBorder="1" applyAlignment="1">
      <alignment/>
    </xf>
    <xf numFmtId="0" fontId="38" fillId="3" borderId="39" xfId="0" applyFont="1" applyFill="1" applyBorder="1" applyAlignment="1">
      <alignment/>
    </xf>
    <xf numFmtId="0" fontId="38" fillId="3" borderId="34" xfId="0" applyFont="1" applyFill="1" applyBorder="1" applyAlignment="1">
      <alignment/>
    </xf>
    <xf numFmtId="0" fontId="39" fillId="3" borderId="39" xfId="0" applyFont="1" applyFill="1" applyBorder="1" applyAlignment="1">
      <alignment/>
    </xf>
    <xf numFmtId="0" fontId="39" fillId="3" borderId="32" xfId="0" applyFont="1" applyFill="1" applyBorder="1" applyAlignment="1">
      <alignment/>
    </xf>
    <xf numFmtId="0" fontId="0" fillId="4" borderId="7" xfId="0" applyFill="1" applyBorder="1" applyAlignment="1">
      <alignment/>
    </xf>
    <xf numFmtId="0" fontId="40" fillId="2" borderId="2" xfId="0" applyFont="1" applyFill="1" applyBorder="1" applyAlignment="1">
      <alignment/>
    </xf>
    <xf numFmtId="0" fontId="41" fillId="0" borderId="0" xfId="0" applyFont="1" applyAlignment="1">
      <alignment/>
    </xf>
    <xf numFmtId="0" fontId="42" fillId="3" borderId="37" xfId="0" applyFont="1" applyFill="1" applyBorder="1" applyAlignment="1">
      <alignment/>
    </xf>
    <xf numFmtId="0" fontId="42" fillId="3" borderId="32" xfId="0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32" fillId="2" borderId="16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7" borderId="7" xfId="0" applyFont="1" applyFill="1" applyBorder="1" applyAlignment="1">
      <alignment/>
    </xf>
    <xf numFmtId="0" fontId="0" fillId="7" borderId="4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0" fillId="0" borderId="0" xfId="0" applyBorder="1" applyAlignment="1">
      <alignment/>
    </xf>
    <xf numFmtId="0" fontId="0" fillId="4" borderId="26" xfId="0" applyFill="1" applyBorder="1" applyAlignment="1">
      <alignment/>
    </xf>
    <xf numFmtId="0" fontId="0" fillId="4" borderId="52" xfId="0" applyFill="1" applyBorder="1" applyAlignment="1">
      <alignment/>
    </xf>
    <xf numFmtId="0" fontId="0" fillId="4" borderId="8" xfId="0" applyFill="1" applyBorder="1" applyAlignment="1">
      <alignment/>
    </xf>
    <xf numFmtId="0" fontId="0" fillId="2" borderId="48" xfId="0" applyFill="1" applyBorder="1" applyAlignment="1">
      <alignment/>
    </xf>
    <xf numFmtId="0" fontId="6" fillId="5" borderId="6" xfId="0" applyFont="1" applyFill="1" applyBorder="1" applyAlignment="1">
      <alignment/>
    </xf>
    <xf numFmtId="0" fontId="6" fillId="5" borderId="3" xfId="0" applyFont="1" applyFill="1" applyBorder="1" applyAlignment="1">
      <alignment/>
    </xf>
    <xf numFmtId="0" fontId="6" fillId="5" borderId="48" xfId="0" applyFont="1" applyFill="1" applyBorder="1" applyAlignment="1">
      <alignment/>
    </xf>
    <xf numFmtId="0" fontId="0" fillId="4" borderId="25" xfId="0" applyFill="1" applyBorder="1" applyAlignment="1">
      <alignment/>
    </xf>
    <xf numFmtId="0" fontId="0" fillId="2" borderId="35" xfId="0" applyFill="1" applyBorder="1" applyAlignment="1">
      <alignment/>
    </xf>
    <xf numFmtId="0" fontId="6" fillId="5" borderId="25" xfId="0" applyFont="1" applyFill="1" applyBorder="1" applyAlignment="1">
      <alignment/>
    </xf>
    <xf numFmtId="0" fontId="6" fillId="5" borderId="53" xfId="0" applyFont="1" applyFill="1" applyBorder="1" applyAlignment="1">
      <alignment/>
    </xf>
    <xf numFmtId="0" fontId="6" fillId="5" borderId="54" xfId="0" applyFont="1" applyFill="1" applyBorder="1" applyAlignment="1">
      <alignment/>
    </xf>
    <xf numFmtId="0" fontId="6" fillId="5" borderId="35" xfId="0" applyFont="1" applyFill="1" applyBorder="1" applyAlignment="1">
      <alignment/>
    </xf>
    <xf numFmtId="0" fontId="0" fillId="2" borderId="13" xfId="0" applyFill="1" applyBorder="1" applyAlignment="1">
      <alignment/>
    </xf>
    <xf numFmtId="0" fontId="8" fillId="2" borderId="0" xfId="0" applyFont="1" applyFill="1" applyBorder="1" applyAlignment="1">
      <alignment/>
    </xf>
    <xf numFmtId="0" fontId="0" fillId="0" borderId="22" xfId="0" applyBorder="1" applyAlignment="1">
      <alignment/>
    </xf>
    <xf numFmtId="0" fontId="0" fillId="4" borderId="9" xfId="0" applyFill="1" applyBorder="1" applyAlignment="1">
      <alignment/>
    </xf>
    <xf numFmtId="0" fontId="0" fillId="4" borderId="55" xfId="0" applyFill="1" applyBorder="1" applyAlignment="1">
      <alignment/>
    </xf>
    <xf numFmtId="0" fontId="0" fillId="0" borderId="0" xfId="0" applyAlignment="1">
      <alignment horizontal="center"/>
    </xf>
    <xf numFmtId="0" fontId="19" fillId="0" borderId="0" xfId="0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3" fillId="2" borderId="1" xfId="0" applyFont="1" applyFill="1" applyBorder="1" applyAlignment="1">
      <alignment/>
    </xf>
    <xf numFmtId="0" fontId="43" fillId="2" borderId="3" xfId="0" applyFont="1" applyFill="1" applyBorder="1" applyAlignment="1">
      <alignment/>
    </xf>
    <xf numFmtId="0" fontId="44" fillId="2" borderId="4" xfId="17" applyFont="1" applyFill="1" applyBorder="1" applyAlignment="1">
      <alignment/>
    </xf>
    <xf numFmtId="0" fontId="43" fillId="2" borderId="6" xfId="0" applyFont="1" applyFill="1" applyBorder="1" applyAlignment="1">
      <alignment/>
    </xf>
    <xf numFmtId="49" fontId="30" fillId="4" borderId="0" xfId="19" applyNumberFormat="1" applyFont="1" applyFill="1" applyBorder="1" applyAlignment="1">
      <alignment horizontal="center" vertical="center" wrapText="1"/>
      <protection/>
    </xf>
    <xf numFmtId="0" fontId="30" fillId="4" borderId="0" xfId="19" applyFont="1" applyFill="1" applyBorder="1" applyAlignment="1">
      <alignment horizontal="center" vertical="center" wrapText="1"/>
      <protection/>
    </xf>
    <xf numFmtId="0" fontId="25" fillId="4" borderId="1" xfId="19" applyFont="1" applyFill="1" applyBorder="1" applyAlignment="1">
      <alignment horizontal="center" vertical="center"/>
      <protection/>
    </xf>
    <xf numFmtId="0" fontId="26" fillId="4" borderId="21" xfId="19" applyFont="1" applyFill="1" applyBorder="1" applyAlignment="1">
      <alignment horizontal="center" vertical="center"/>
      <protection/>
    </xf>
  </cellXfs>
  <cellStyles count="9">
    <cellStyle name="Normal" xfId="0"/>
    <cellStyle name="Comma" xfId="15"/>
    <cellStyle name="Comma [0]" xfId="16"/>
    <cellStyle name="Hyperlink" xfId="17"/>
    <cellStyle name="Hiperhivatkozás_smdrakt" xfId="18"/>
    <cellStyle name="Normál_smdrakt" xfId="19"/>
    <cellStyle name="Currency" xfId="20"/>
    <cellStyle name="Currency [0]" xfId="21"/>
    <cellStyle name="Percent" xfId="22"/>
  </cellStyles>
  <dxfs count="6">
    <dxf>
      <font>
        <b/>
        <i val="0"/>
        <color rgb="FFFF0000"/>
      </font>
      <border/>
    </dxf>
    <dxf>
      <font>
        <b/>
        <i val="0"/>
        <color rgb="FFFF00FF"/>
      </font>
      <border/>
    </dxf>
    <dxf>
      <font>
        <b/>
        <i val="0"/>
        <color rgb="FF99CC00"/>
      </font>
      <border/>
    </dxf>
    <dxf>
      <font>
        <b val="0"/>
        <i/>
        <color rgb="FFFF0000"/>
      </font>
      <border/>
    </dxf>
    <dxf>
      <font>
        <b val="0"/>
        <i/>
        <color rgb="FFFF00FF"/>
      </font>
      <border/>
    </dxf>
    <dxf>
      <font>
        <b val="0"/>
        <i/>
        <color rgb="FF99CC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19050</xdr:colOff>
      <xdr:row>27</xdr:row>
      <xdr:rowOff>152400</xdr:rowOff>
    </xdr:from>
    <xdr:to>
      <xdr:col>18</xdr:col>
      <xdr:colOff>771525</xdr:colOff>
      <xdr:row>38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91550" y="4371975"/>
          <a:ext cx="4648200" cy="1628775"/>
        </a:xfrm>
        <a:prstGeom prst="rect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uenos@freemail.h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O28"/>
  <sheetViews>
    <sheetView tabSelected="1" workbookViewId="0" topLeftCell="A1">
      <selection activeCell="O9" sqref="O9"/>
    </sheetView>
  </sheetViews>
  <sheetFormatPr defaultColWidth="9.00390625" defaultRowHeight="12.75"/>
  <cols>
    <col min="12" max="12" width="13.00390625" style="0" customWidth="1"/>
    <col min="13" max="13" width="14.875" style="0" customWidth="1"/>
    <col min="14" max="14" width="4.625" style="0" customWidth="1"/>
    <col min="15" max="15" width="8.25390625" style="0" customWidth="1"/>
  </cols>
  <sheetData>
    <row r="8" spans="2:15" ht="48">
      <c r="B8" s="217" t="s">
        <v>114</v>
      </c>
      <c r="O8" s="160" t="s">
        <v>225</v>
      </c>
    </row>
    <row r="9" ht="12.75">
      <c r="O9" t="s">
        <v>215</v>
      </c>
    </row>
    <row r="11" spans="2:13" ht="12.75">
      <c r="B11" s="151" t="s">
        <v>121</v>
      </c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3"/>
    </row>
    <row r="12" spans="2:13" ht="12.75">
      <c r="B12" s="154" t="s">
        <v>113</v>
      </c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6"/>
    </row>
    <row r="13" spans="2:13" ht="12.75">
      <c r="B13" s="154" t="s">
        <v>115</v>
      </c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6"/>
    </row>
    <row r="14" spans="2:13" ht="12.75">
      <c r="B14" s="154" t="s">
        <v>116</v>
      </c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6"/>
    </row>
    <row r="15" spans="2:13" ht="12.75">
      <c r="B15" s="154" t="s">
        <v>117</v>
      </c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6"/>
    </row>
    <row r="16" spans="2:13" ht="12.75">
      <c r="B16" s="154" t="s">
        <v>118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6"/>
    </row>
    <row r="17" spans="2:13" ht="12.75">
      <c r="B17" s="154" t="s">
        <v>119</v>
      </c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6"/>
    </row>
    <row r="18" spans="2:13" ht="12.75">
      <c r="B18" s="154" t="s">
        <v>120</v>
      </c>
      <c r="C18" s="155"/>
      <c r="D18" s="155"/>
      <c r="E18" s="155"/>
      <c r="F18" s="155"/>
      <c r="G18" s="155"/>
      <c r="H18" s="155"/>
      <c r="I18" s="155"/>
      <c r="J18" s="155"/>
      <c r="K18" s="155"/>
      <c r="L18" s="155"/>
      <c r="M18" s="156"/>
    </row>
    <row r="19" spans="2:13" ht="12.75">
      <c r="B19" s="154" t="s">
        <v>184</v>
      </c>
      <c r="C19" s="155"/>
      <c r="D19" s="155"/>
      <c r="E19" s="155"/>
      <c r="F19" s="155"/>
      <c r="G19" s="155"/>
      <c r="H19" s="155"/>
      <c r="I19" s="155"/>
      <c r="J19" s="155"/>
      <c r="K19" s="155"/>
      <c r="L19" s="155"/>
      <c r="M19" s="156"/>
    </row>
    <row r="20" spans="2:13" ht="12.75">
      <c r="B20" s="154" t="s">
        <v>194</v>
      </c>
      <c r="C20" s="155"/>
      <c r="D20" s="155"/>
      <c r="E20" s="155"/>
      <c r="F20" s="155"/>
      <c r="G20" s="155"/>
      <c r="H20" s="155"/>
      <c r="I20" s="155"/>
      <c r="J20" s="155"/>
      <c r="K20" s="155"/>
      <c r="L20" s="155"/>
      <c r="M20" s="156"/>
    </row>
    <row r="21" spans="2:13" ht="12.75">
      <c r="B21" s="157" t="s">
        <v>200</v>
      </c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9"/>
    </row>
    <row r="23" ht="12.75">
      <c r="B23" s="249" t="s">
        <v>218</v>
      </c>
    </row>
    <row r="24" ht="12.75">
      <c r="B24" s="249" t="s">
        <v>219</v>
      </c>
    </row>
    <row r="25" ht="12.75">
      <c r="B25" s="249" t="s">
        <v>220</v>
      </c>
    </row>
    <row r="26" ht="12.75">
      <c r="B26" s="249" t="s">
        <v>221</v>
      </c>
    </row>
    <row r="27" spans="12:13" ht="15.75" customHeight="1">
      <c r="L27" s="250" t="s">
        <v>45</v>
      </c>
      <c r="M27" s="251"/>
    </row>
    <row r="28" spans="12:13" ht="16.5" customHeight="1">
      <c r="L28" s="252" t="s">
        <v>46</v>
      </c>
      <c r="M28" s="253"/>
    </row>
  </sheetData>
  <hyperlinks>
    <hyperlink ref="L28" r:id="rId1" display="buenos@freemail.hu"/>
  </hyperlinks>
  <printOptions/>
  <pageMargins left="0.75" right="0.75" top="1" bottom="1" header="0.5" footer="0.5"/>
  <pageSetup horizontalDpi="1400" verticalDpi="14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92"/>
  <sheetViews>
    <sheetView workbookViewId="0" topLeftCell="A1">
      <selection activeCell="M31" sqref="M31"/>
    </sheetView>
  </sheetViews>
  <sheetFormatPr defaultColWidth="9.00390625" defaultRowHeight="12.75"/>
  <cols>
    <col min="1" max="1" width="3.625" style="0" customWidth="1"/>
    <col min="2" max="2" width="15.375" style="0" customWidth="1"/>
    <col min="3" max="3" width="13.875" style="0" customWidth="1"/>
    <col min="4" max="4" width="7.625" style="0" customWidth="1"/>
    <col min="5" max="5" width="7.375" style="0" customWidth="1"/>
    <col min="6" max="6" width="7.125" style="0" customWidth="1"/>
    <col min="7" max="7" width="7.00390625" style="0" customWidth="1"/>
    <col min="8" max="8" width="7.375" style="0" customWidth="1"/>
    <col min="9" max="9" width="7.25390625" style="0" customWidth="1"/>
    <col min="10" max="10" width="4.375" style="0" customWidth="1"/>
    <col min="11" max="11" width="10.625" style="0" customWidth="1"/>
    <col min="12" max="12" width="10.75390625" style="0" customWidth="1"/>
    <col min="13" max="13" width="10.125" style="0" customWidth="1"/>
    <col min="14" max="14" width="10.75390625" style="0" customWidth="1"/>
    <col min="15" max="15" width="9.875" style="0" customWidth="1"/>
    <col min="16" max="16" width="10.00390625" style="0" customWidth="1"/>
    <col min="17" max="17" width="9.875" style="0" customWidth="1"/>
    <col min="18" max="18" width="10.625" style="0" customWidth="1"/>
    <col min="19" max="19" width="10.25390625" style="0" customWidth="1"/>
  </cols>
  <sheetData>
    <row r="2" ht="26.25">
      <c r="B2" s="1" t="s">
        <v>153</v>
      </c>
    </row>
    <row r="3" ht="3" customHeight="1"/>
    <row r="4" spans="2:18" ht="3.75" customHeight="1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4"/>
    </row>
    <row r="5" ht="3" customHeight="1" thickBot="1"/>
    <row r="6" spans="2:19" ht="12.75">
      <c r="B6" s="34" t="s">
        <v>0</v>
      </c>
      <c r="C6" s="205"/>
      <c r="D6" s="39"/>
      <c r="E6" s="36" t="s">
        <v>149</v>
      </c>
      <c r="F6" s="20"/>
      <c r="G6" s="20"/>
      <c r="H6" s="20"/>
      <c r="I6" s="21"/>
      <c r="J6" s="34" t="s">
        <v>192</v>
      </c>
      <c r="K6" s="205"/>
      <c r="L6" s="206"/>
      <c r="M6" s="206"/>
      <c r="N6" s="90"/>
      <c r="O6" s="205" t="s">
        <v>36</v>
      </c>
      <c r="P6" s="20"/>
      <c r="Q6" s="20"/>
      <c r="R6" s="48" t="s">
        <v>214</v>
      </c>
      <c r="S6" s="21"/>
    </row>
    <row r="7" spans="2:19" ht="12.75">
      <c r="B7" s="35" t="s">
        <v>49</v>
      </c>
      <c r="C7" s="242"/>
      <c r="D7" s="77" t="s">
        <v>9</v>
      </c>
      <c r="E7" s="10" t="s">
        <v>10</v>
      </c>
      <c r="F7" s="241" t="s">
        <v>11</v>
      </c>
      <c r="G7" s="31" t="s">
        <v>12</v>
      </c>
      <c r="H7" s="11" t="s">
        <v>13</v>
      </c>
      <c r="I7" s="31" t="s">
        <v>14</v>
      </c>
      <c r="J7" s="22"/>
      <c r="K7" s="8" t="s">
        <v>61</v>
      </c>
      <c r="L7" s="18" t="s">
        <v>62</v>
      </c>
      <c r="M7" s="3" t="s">
        <v>63</v>
      </c>
      <c r="N7" s="23" t="s">
        <v>64</v>
      </c>
      <c r="O7" s="4" t="s">
        <v>37</v>
      </c>
      <c r="P7" s="10" t="s">
        <v>38</v>
      </c>
      <c r="Q7" s="8" t="s">
        <v>43</v>
      </c>
      <c r="R7" s="40" t="s">
        <v>40</v>
      </c>
      <c r="S7" s="23" t="s">
        <v>40</v>
      </c>
    </row>
    <row r="8" spans="2:19" ht="12.75">
      <c r="B8" s="22" t="s">
        <v>154</v>
      </c>
      <c r="C8" s="10"/>
      <c r="D8" s="41">
        <v>55</v>
      </c>
      <c r="E8" s="17">
        <v>55</v>
      </c>
      <c r="F8" s="19">
        <v>64</v>
      </c>
      <c r="G8" s="235">
        <v>58</v>
      </c>
      <c r="H8" s="230">
        <v>54</v>
      </c>
      <c r="I8" s="235">
        <v>54</v>
      </c>
      <c r="J8" s="221"/>
      <c r="K8" s="215">
        <v>100</v>
      </c>
      <c r="L8" s="19">
        <v>87.98</v>
      </c>
      <c r="M8" s="17">
        <v>98.11</v>
      </c>
      <c r="N8" s="49">
        <v>108</v>
      </c>
      <c r="O8" s="11" t="s">
        <v>54</v>
      </c>
      <c r="P8" s="10" t="s">
        <v>216</v>
      </c>
      <c r="Q8" s="9" t="s">
        <v>217</v>
      </c>
      <c r="R8" s="77" t="s">
        <v>41</v>
      </c>
      <c r="S8" s="24" t="s">
        <v>42</v>
      </c>
    </row>
    <row r="9" spans="2:19" ht="13.5" thickBot="1">
      <c r="B9" s="26"/>
      <c r="C9" s="243"/>
      <c r="D9" s="42"/>
      <c r="E9" s="28"/>
      <c r="F9" s="27"/>
      <c r="G9" s="236"/>
      <c r="H9" s="231"/>
      <c r="I9" s="236"/>
      <c r="J9" s="26"/>
      <c r="K9" s="29" t="s">
        <v>195</v>
      </c>
      <c r="L9" s="29" t="s">
        <v>196</v>
      </c>
      <c r="M9" s="29" t="s">
        <v>197</v>
      </c>
      <c r="N9" s="30" t="s">
        <v>198</v>
      </c>
      <c r="O9" s="28" t="s">
        <v>213</v>
      </c>
      <c r="P9" s="29" t="s">
        <v>195</v>
      </c>
      <c r="Q9" s="29" t="s">
        <v>195</v>
      </c>
      <c r="R9" s="42" t="s">
        <v>59</v>
      </c>
      <c r="S9" s="30" t="s">
        <v>60</v>
      </c>
    </row>
    <row r="10" spans="2:19" ht="12.75">
      <c r="B10" s="35" t="s">
        <v>44</v>
      </c>
      <c r="C10" s="10"/>
      <c r="D10" s="70">
        <f>((5.98*C11/POWER(2.718281828,(D8*SQRT(C12+1.41))/87))-(D27+D29))*1.25</f>
        <v>0.14844027017765962</v>
      </c>
      <c r="E10" s="71">
        <f>((5.98*C11/POWER(2.718281828,(E8*SQRT(C12+1.41))/87))-(D27+D29))*1.25</f>
        <v>0.14844027017765962</v>
      </c>
      <c r="F10" s="64">
        <f>((5.98*C11/POWER(2.718281828,(F8*SQRT(C12+1.41))/87))-(D27+D29))*1.25</f>
        <v>0.10375977659963942</v>
      </c>
      <c r="G10" s="237">
        <f>((5.98*C11/POWER(2.718281828,(G8*SQRT(C12+1.41))/87))-(D27+D29))*1.25</f>
        <v>0.13228230812437897</v>
      </c>
      <c r="H10" s="71">
        <f>((5.98*C11/POWER(2.718281828,(H8*SQRT(C12+1.41))/87))-(D27+D29))*1.25</f>
        <v>0.15413434755573333</v>
      </c>
      <c r="I10" s="237">
        <f>((5.98*C11/POWER(2.718281828,(I8*SQRT(C12+1.41))/87))-(D27+D29))*1.25</f>
        <v>0.15413434755573333</v>
      </c>
      <c r="J10" s="211" t="s">
        <v>186</v>
      </c>
      <c r="K10" s="61">
        <f>(-1*C11/0.96)*LN((2*D8-K8)/(2*D8*0.48))</f>
        <v>0.21665704397372007</v>
      </c>
      <c r="L10" s="61">
        <f>(-1*C11/0.96)*LN((2*E8-L8)/(2*E8*0.48))</f>
        <v>0.11387500773667736</v>
      </c>
      <c r="M10" s="62">
        <f>(-1*C11/0.96)*LN((2*F8-M8)/(2*F8*0.48))</f>
        <v>0.0938199365291107</v>
      </c>
      <c r="N10" s="63">
        <f>(-1*C11/0.96)*LN((2*G8-N8)/(2*G8*0.48))</f>
        <v>0.25262753572217816</v>
      </c>
      <c r="O10" s="123">
        <f>(87/SQRT(C12+1.41))*LN((5.98*C11/((0.8*S27)+(D27+D29))))</f>
        <v>64.87160214847395</v>
      </c>
      <c r="P10" s="124">
        <f>2*D8*(1-0.48*(POWER(2.7182818284,-0.96*S27/C11)))</f>
        <v>85.50396688595241</v>
      </c>
      <c r="Q10" s="125">
        <f>2*D8*(1-0.48*(POWER(2.7182818284,-0.96*D10*5/C11)))</f>
        <v>109.8233518157423</v>
      </c>
      <c r="R10" s="126">
        <f>C11</f>
        <v>0.125</v>
      </c>
      <c r="S10" s="127">
        <f>2*C11</f>
        <v>0.25</v>
      </c>
    </row>
    <row r="11" spans="2:19" ht="12.75">
      <c r="B11" s="22" t="s">
        <v>1</v>
      </c>
      <c r="C11" s="244">
        <v>0.125</v>
      </c>
      <c r="D11" s="70"/>
      <c r="E11" s="65"/>
      <c r="F11" s="64"/>
      <c r="G11" s="237"/>
      <c r="H11" s="71"/>
      <c r="I11" s="237"/>
      <c r="J11" s="218" t="s">
        <v>187</v>
      </c>
      <c r="K11" s="202">
        <f>K8/(2*((1-0.48*(POWER(2.7182818284,-0.96*S27*K27/C11)))))</f>
        <v>64.32450095954091</v>
      </c>
      <c r="L11" s="202">
        <f>L8/(2*((1-0.48*(POWER(2.7182818284,-0.96*S27*L27/C11)))))</f>
        <v>56.5926959442041</v>
      </c>
      <c r="M11" s="203">
        <f>M8/(2*((1-0.48*(POWER(2.7182818284,-0.96*S27*M27/C11)))))</f>
        <v>63.10876789140559</v>
      </c>
      <c r="N11" s="204">
        <f>N8/(2*((1-0.48*(POWER(2.7182818284,-0.96*S27*N27/C11)))))</f>
        <v>56.71864563737489</v>
      </c>
      <c r="O11" s="123"/>
      <c r="P11" s="223"/>
      <c r="Q11" s="224" t="s">
        <v>199</v>
      </c>
      <c r="R11" s="126"/>
      <c r="S11" s="127"/>
    </row>
    <row r="12" spans="2:19" ht="12.75">
      <c r="B12" s="25" t="s">
        <v>2</v>
      </c>
      <c r="C12" s="244">
        <v>4.5</v>
      </c>
      <c r="D12" s="72"/>
      <c r="E12" s="67"/>
      <c r="F12" s="66"/>
      <c r="G12" s="238"/>
      <c r="H12" s="232"/>
      <c r="I12" s="238"/>
      <c r="J12" s="218" t="s">
        <v>188</v>
      </c>
      <c r="K12" s="189">
        <f>((5.98*C11/POWER(2.718281828,(K11*SQRT(C12+1.41))/87))-(D27+D29))*1.25</f>
        <v>0.10234928610362015</v>
      </c>
      <c r="L12" s="189">
        <f>((5.98*C11/POWER(2.718281828,(L11*SQRT(C12+1.41))/87))-(D27+D29))*1.25</f>
        <v>0.13969353296121545</v>
      </c>
      <c r="M12" s="190">
        <f>((5.98*C11/POWER(2.718281828,(M11*SQRT(C12+1.41))/87))-(D27+D29))*1.25</f>
        <v>0.10770009686040131</v>
      </c>
      <c r="N12" s="191">
        <f>((5.98*C11/POWER(2.718281828,(N11*SQRT(C12+1.41))/87))-(D27+D29))*1.25</f>
        <v>0.13901831130527162</v>
      </c>
      <c r="O12" s="128"/>
      <c r="P12" s="129"/>
      <c r="Q12" s="225">
        <f>2*O10*(1-0.48*(POWER(2.7182818284,-0.96*S27*5/C11)))</f>
        <v>128.40465291584755</v>
      </c>
      <c r="R12" s="131"/>
      <c r="S12" s="132"/>
    </row>
    <row r="13" spans="2:19" ht="12.75">
      <c r="B13" s="37" t="s">
        <v>39</v>
      </c>
      <c r="C13" s="3"/>
      <c r="D13" s="73">
        <f>((5.98*C14/POWER(2.718281828,(D8*SQRT(C15+1.41))/87))-(D27+D29))*1.25</f>
        <v>0.14844027017765962</v>
      </c>
      <c r="E13" s="74">
        <f>((5.98*C14/POWER(2.718281828,(E8*SQRT(C15+1.41))/87))-(D27+D29))*1.25</f>
        <v>0.14844027017765962</v>
      </c>
      <c r="F13" s="75">
        <f>((5.98*C14/POWER(2.718281828,(F8*SQRT(C15+1.41))/87))-(D27+D29))*1.25</f>
        <v>0.10375977659963942</v>
      </c>
      <c r="G13" s="239">
        <f>((5.98*C14/POWER(2.718281828,(G8*SQRT(C15+1.41))/87))-(D27+D29))*1.25</f>
        <v>0.13228230812437897</v>
      </c>
      <c r="H13" s="233">
        <f>((5.98*C14/POWER(2.718281828,(H8*SQRT(C15+1.41))/87))-(D27+D29))*1.25</f>
        <v>0.15413434755573333</v>
      </c>
      <c r="I13" s="239">
        <f>((5.98*C14/POWER(2.718281828,(I8*SQRT(C15+1.41))/87))-(D27+D29))*1.25</f>
        <v>0.15413434755573333</v>
      </c>
      <c r="J13" s="211" t="s">
        <v>186</v>
      </c>
      <c r="K13" s="61">
        <f>(-1*C14/0.96)*LN((2*D8-K8)/(2*D8*0.48))</f>
        <v>0.21665704397372007</v>
      </c>
      <c r="L13" s="61">
        <f>(-1*C14/0.96)*LN((2*E8-L8)/(2*E8*0.48))</f>
        <v>0.11387500773667736</v>
      </c>
      <c r="M13" s="62">
        <f>(-1*C14/0.96)*LN((2*F8-M8)/(2*F8*0.48))</f>
        <v>0.0938199365291107</v>
      </c>
      <c r="N13" s="63">
        <f>(-1*C14/0.96)*LN((2*G8-N8)/(2*G8*0.48))</f>
        <v>0.25262753572217816</v>
      </c>
      <c r="O13" s="133">
        <f>(87/SQRT(C15+1.41))*LN((5.98*C14/(0.8*S27+(D27+D29))))</f>
        <v>64.87160214847395</v>
      </c>
      <c r="P13" s="134">
        <f>2*D8*(1-0.48*(POWER(2.7182818284,-0.96*S27/C14)))</f>
        <v>85.50396688595241</v>
      </c>
      <c r="Q13" s="135">
        <f>2*D8*(1-0.48*(POWER(2.7182818284,-0.96*5*D13/C14)))</f>
        <v>109.8233518157423</v>
      </c>
      <c r="R13" s="136">
        <f>C14</f>
        <v>0.125</v>
      </c>
      <c r="S13" s="137">
        <f>2*C14</f>
        <v>0.25</v>
      </c>
    </row>
    <row r="14" spans="2:19" ht="12.75">
      <c r="B14" s="22" t="s">
        <v>1</v>
      </c>
      <c r="C14" s="244">
        <v>0.125</v>
      </c>
      <c r="D14" s="70"/>
      <c r="E14" s="65"/>
      <c r="F14" s="64"/>
      <c r="G14" s="237"/>
      <c r="H14" s="71"/>
      <c r="I14" s="237"/>
      <c r="J14" s="218" t="s">
        <v>187</v>
      </c>
      <c r="K14" s="202">
        <f>K8/(2*((1-0.48*(POWER(2.7182818284,-0.96*S27*K27/C14)))))</f>
        <v>64.32450095954091</v>
      </c>
      <c r="L14" s="202">
        <f>L8/(2*((1-0.48*(POWER(2.7182818284,-0.96*S27*L27/C14)))))</f>
        <v>56.5926959442041</v>
      </c>
      <c r="M14" s="203">
        <f>M8/(2*((1-0.48*(POWER(2.7182818284,-0.96*S27*M27/C14)))))</f>
        <v>63.10876789140559</v>
      </c>
      <c r="N14" s="204">
        <f>N8/(2*((1-0.48*(POWER(2.7182818284,-0.96*S27/C14*N27)))))</f>
        <v>56.71864563737489</v>
      </c>
      <c r="O14" s="123"/>
      <c r="P14" s="124"/>
      <c r="Q14" s="224" t="s">
        <v>199</v>
      </c>
      <c r="R14" s="126"/>
      <c r="S14" s="127"/>
    </row>
    <row r="15" spans="2:19" ht="12.75">
      <c r="B15" s="25" t="s">
        <v>2</v>
      </c>
      <c r="C15" s="244">
        <v>4.5</v>
      </c>
      <c r="D15" s="72"/>
      <c r="E15" s="67"/>
      <c r="F15" s="66"/>
      <c r="G15" s="238"/>
      <c r="H15" s="232"/>
      <c r="I15" s="238"/>
      <c r="J15" s="218" t="s">
        <v>188</v>
      </c>
      <c r="K15" s="189">
        <f>((5.98*C14/POWER(2.718281828,(K14*SQRT(C15+1.41))/87))-(D27+D29))*1.25</f>
        <v>0.10234928610362015</v>
      </c>
      <c r="L15" s="189">
        <f>((5.98*C14/POWER(2.718281828,(L14*SQRT(C15+1.41))/87))-(D27+D29))*1.25</f>
        <v>0.13969353296121545</v>
      </c>
      <c r="M15" s="190">
        <f>((5.98*C14/POWER(2.718281828,(M14*SQRT(C15+1.41))/87))-(D27+D29))*1.25</f>
        <v>0.10770009686040131</v>
      </c>
      <c r="N15" s="191">
        <f>((5.98*C14/POWER(2.718281828,(N14*SQRT(C15+1.41))/87))-(D27+D29))*1.25</f>
        <v>0.13901831130527162</v>
      </c>
      <c r="O15" s="128"/>
      <c r="P15" s="129"/>
      <c r="Q15" s="225">
        <f>2*O13*(1-0.48*(POWER(2.7182818284,-0.96*5*S27/C14)))</f>
        <v>128.40465291584755</v>
      </c>
      <c r="R15" s="131"/>
      <c r="S15" s="132"/>
    </row>
    <row r="16" spans="2:19" ht="12.75">
      <c r="B16" s="37" t="s">
        <v>7</v>
      </c>
      <c r="C16" s="3"/>
      <c r="D16" s="73">
        <f>((1.9*(2*MIN(C17,C19)+D27)/POWER(2.7182818284,D8/((80/SQRT((C20*C17+C18*C19)/(C17+C19))*(1-MIN(C17,C19)/(4*MAX(C17,C19))))))-D27)*1.25)</f>
        <v>0.09851055775961125</v>
      </c>
      <c r="E16" s="74">
        <f>((1.9*(2*MIN(C17,C19)+D27)/POWER(2.7182818284,E8/((80/SQRT((C20*C17+C18*C19)/(C17+C19))*(1-MIN(C17,C19)/(4*MAX(C17,C19))))))-D27)*1.25)</f>
        <v>0.09851055775961125</v>
      </c>
      <c r="F16" s="75">
        <f>((1.9*(2*MIN(C17,C19)+D27)/POWER(2.7182818284,F8/((80/SQRT((C20*C17+C18*C19)/(C17+C19))*(1-MIN(C17,C19)/(4*MAX(C17,C19))))))-D27)*1.25)</f>
        <v>0.06992249032359119</v>
      </c>
      <c r="G16" s="239">
        <f>((1.9*(2*MIN(C17,C19)+D27)/POWER(2.7182818284,G8/((80/SQRT((C20*C17+C18*C19)/(C17+C19))*(1-MIN(C17,C19)/(4*MAX(C17,C19))))))-D27)*1.25)</f>
        <v>0.08810294388174851</v>
      </c>
      <c r="H16" s="233">
        <f>((1.9*(2*MIN(C17,C19)+D27)/POWER(2.7182818284,H8/((80/SQRT((C20*C17+C18*C19)/(C17+C19))*(1-MIN(C17,C19)/(4*MAX(C17,C19))))))-D27)*1.25)</f>
        <v>0.10219540255535565</v>
      </c>
      <c r="I16" s="239">
        <f>((1.9*(2*MIN(C17,C19)+D27)/POWER(2.7182818284,I8/((80/SQRT((C20*C17+C18*C19)/(C17+C19))*(1-MIN(C17,C19)/(4*MAX(C17,C19))))))-D27)*1.25)</f>
        <v>0.10219540255535565</v>
      </c>
      <c r="J16" s="211" t="s">
        <v>186</v>
      </c>
      <c r="K16" s="61">
        <f>(-1*(2*(C17+C19))/(2.9*E45))*LN((2*D8-K8)/(2*D8*0.347*D45))</f>
        <v>0.3464133035594205</v>
      </c>
      <c r="L16" s="61">
        <f>(-1*(2*(C17+C19))/(2.9*E45))*LN((2*E8-L8)/(2*E8*0.347*D45))</f>
        <v>0.14226691434377703</v>
      </c>
      <c r="M16" s="62">
        <f>(-1*(2*(C17+C19))/(2.9*E45))*LN((2*F8-M8)/(2*F8*0.347*D45))</f>
        <v>0.10243339360047227</v>
      </c>
      <c r="N16" s="63">
        <f>(-1*(2*(C17+C19))/(2.9*E45))*LN((2*G8-N8)/(2*G8*0.347*D45))</f>
        <v>0.4178581423425649</v>
      </c>
      <c r="O16" s="133">
        <f>(80/SQRT(((C20*C17+C18*C19)/(C17+C19))))*LN((1.9*((2*MIN(C17,C19))+D27)/(0.8*S27+D27)))*(1-(MIN(C17,C19)/(4*(MAX(C17,C19)))))</f>
        <v>54.592136438252325</v>
      </c>
      <c r="P16" s="134">
        <f>2*D8*(1-0.347*D45*(POWER(2.7182818284,-2.9*E45*S27/(2*MIN(C17,C19)))))</f>
        <v>98.03423247540945</v>
      </c>
      <c r="Q16" s="135">
        <f>2*D8*(1-0.347*D45*(POWER(2.7182818284,-2.9*E45*5*D16/(2*MIN(C17,C19)))))</f>
        <v>109.87401122750408</v>
      </c>
      <c r="R16" s="136">
        <f>MIN(C17,C19)</f>
        <v>0.125</v>
      </c>
      <c r="S16" s="137">
        <f>2*MIN(C17,C19)</f>
        <v>0.25</v>
      </c>
    </row>
    <row r="17" spans="2:19" ht="12.75">
      <c r="B17" s="22" t="s">
        <v>3</v>
      </c>
      <c r="C17" s="244">
        <v>0.125</v>
      </c>
      <c r="D17" s="70"/>
      <c r="E17" s="65"/>
      <c r="F17" s="64"/>
      <c r="G17" s="237"/>
      <c r="H17" s="71"/>
      <c r="I17" s="237"/>
      <c r="J17" s="218" t="s">
        <v>187</v>
      </c>
      <c r="K17" s="202">
        <f>K8/(2*((1-0.347*D45*(POWER(2.7182818284,-2.9*E45*S27*K27/(2*(C17+C19)))))))</f>
        <v>65.42132133060899</v>
      </c>
      <c r="L17" s="202">
        <f>L8/(2*((1-0.347*D45*(POWER(2.7182818284,-2.9*E45*S27*L27/(2*(C17+C19)))))))</f>
        <v>57.55767850666979</v>
      </c>
      <c r="M17" s="203">
        <f>M8/(2*((1-0.347*D45*(POWER(2.7182818284,-2.9*E45*S27*M27/(2*(C17+C19)))))))</f>
        <v>64.18485835746047</v>
      </c>
      <c r="N17" s="204">
        <f>N8/(2*((1-0.347*D45*(POWER(2.7182818284,-2.9*E45*S27*N27/(2*(C17+C19)))))))</f>
        <v>60.59107976889571</v>
      </c>
      <c r="O17" s="123"/>
      <c r="P17" s="124"/>
      <c r="Q17" s="224" t="s">
        <v>199</v>
      </c>
      <c r="R17" s="126"/>
      <c r="S17" s="127"/>
    </row>
    <row r="18" spans="2:19" ht="12.75">
      <c r="B18" s="22" t="s">
        <v>4</v>
      </c>
      <c r="C18" s="244">
        <v>4.5</v>
      </c>
      <c r="D18" s="70"/>
      <c r="E18" s="65"/>
      <c r="F18" s="64"/>
      <c r="G18" s="237"/>
      <c r="H18" s="71"/>
      <c r="I18" s="237"/>
      <c r="J18" s="219" t="s">
        <v>188</v>
      </c>
      <c r="K18" s="186">
        <f>((1.9*(2*MIN(C17,C19)+D27)/POWER(2.7182818284,K17/((80/SQRT((C20*C17+C18*C19)/(C17+C19))*(1-MIN(C17,C19)/(4*MAX(C17,C19))))))-D27)*1.25)</f>
        <v>0.0660788318120267</v>
      </c>
      <c r="L18" s="186">
        <f>((1.9*(2*MIN(C17,C19)+D27)/POWER(2.7182818284,L17/((80/SQRT((C20*C17+C18*C19)/(C17+C19))*(1-MIN(C17,C19)/(4*MAX(C17,C19))))))-D27)*1.25)</f>
        <v>0.08957861885359816</v>
      </c>
      <c r="M18" s="187">
        <f>((1.9*(2*MIN(C17,C19)+D27)/POWER(2.7182818284,M17/((80/SQRT((C20*C17+C18*C19)/(C17+C19))*(1-MIN(C17,C19)/(4*MAX(C17,C19))))))-D27)*1.25)</f>
        <v>0.06941316505668364</v>
      </c>
      <c r="N18" s="188">
        <f>((1.9*(2*MIN(C17,C19)+D27)/POWER(2.7182818284,N17/((80/SQRT((C20*C17+C18*C19)/(C17+C19))*(1-MIN(C17,C19)/(4*MAX(C17,C19))))))-D27)*1.25)</f>
        <v>0.07984484076902987</v>
      </c>
      <c r="O18" s="123"/>
      <c r="P18" s="124"/>
      <c r="Q18" s="224">
        <f>2*O16*(1-0.347*D45*(POWER(2.7182818284,-2.9*E45*5*S27/(2*MIN(C17,C19)))))</f>
        <v>109.06956808336692</v>
      </c>
      <c r="R18" s="126"/>
      <c r="S18" s="127"/>
    </row>
    <row r="19" spans="2:19" ht="12.75">
      <c r="B19" s="22" t="s">
        <v>5</v>
      </c>
      <c r="C19" s="244">
        <v>0.25</v>
      </c>
      <c r="D19" s="70"/>
      <c r="E19" s="65"/>
      <c r="F19" s="64"/>
      <c r="G19" s="237"/>
      <c r="H19" s="71"/>
      <c r="I19" s="237"/>
      <c r="J19" s="214"/>
      <c r="K19" s="207"/>
      <c r="L19" s="186"/>
      <c r="M19" s="187"/>
      <c r="N19" s="188"/>
      <c r="O19" s="123"/>
      <c r="P19" s="124"/>
      <c r="Q19" s="125"/>
      <c r="R19" s="126"/>
      <c r="S19" s="127"/>
    </row>
    <row r="20" spans="2:19" ht="12.75">
      <c r="B20" s="25" t="s">
        <v>6</v>
      </c>
      <c r="C20" s="244">
        <v>4.5</v>
      </c>
      <c r="D20" s="72"/>
      <c r="E20" s="67"/>
      <c r="F20" s="66"/>
      <c r="G20" s="238"/>
      <c r="H20" s="232"/>
      <c r="I20" s="238"/>
      <c r="J20" s="213"/>
      <c r="K20" s="210"/>
      <c r="L20" s="189"/>
      <c r="M20" s="190"/>
      <c r="N20" s="191"/>
      <c r="O20" s="128"/>
      <c r="P20" s="129"/>
      <c r="Q20" s="130"/>
      <c r="R20" s="131"/>
      <c r="S20" s="132"/>
    </row>
    <row r="21" spans="2:19" ht="12.75">
      <c r="B21" s="37" t="s">
        <v>8</v>
      </c>
      <c r="C21" s="3"/>
      <c r="D21" s="70">
        <f>((1.9*(2*MIN(C22,C24)+D27)/POWER(2.7182818284,D8/((80/SQRT((C25*C22+C23*C24)/(C22+C24))*(1-MIN(C22,C24)/(4*MAX(C22,C24))))))-D27)*1.25)</f>
        <v>0.23115594894026578</v>
      </c>
      <c r="E21" s="65">
        <f>((1.9*(2*MIN(C22,C24)+D27)/POWER(2.7182818284,E8/((80/SQRT((C25*C22+C23*C24)/(C22+C24))*(1-MIN(C22,C24)/(4*MAX(C22,C24))))))-D27)*1.25)</f>
        <v>0.23115594894026578</v>
      </c>
      <c r="F21" s="64">
        <f>((1.9*(2*MIN(C22,C24)+D27)/POWER(2.7182818284,F8/((80/SQRT((C25*C22+C23*C24)/(C22+C24))*(1-MIN(C22,C24)/(4*MAX(C22,C24))))))-D27)*1.25)</f>
        <v>0.1735874670715324</v>
      </c>
      <c r="G21" s="237">
        <f>((1.9*(2*MIN(C22,C24)+D27)/POWER(2.7182818284,G8/((80/SQRT((C25*C22+C23*C24)/(C22+C24))*(1-MIN(C22,C24)/(4*MAX(C22,C24))))))-D27)*1.25)</f>
        <v>0.21028885575098563</v>
      </c>
      <c r="H21" s="71">
        <f>((1.9*(2*MIN(C22,C24)+D27)/POWER(2.7182818284,H8/((80/SQRT((C25*C22+C23*C24)/(C22+C24))*(1-MIN(C22,C24)/(4*MAX(C22,C24))))))-D27)*1.25)</f>
        <v>0.2385214914555952</v>
      </c>
      <c r="I21" s="237">
        <f>((1.9*(2*MIN(C22,C24)+D27)/POWER(2.7182818284,I8/((80/SQRT((C25*C22+C23*C24)/(C22+C24))*(1-MIN(C22,C24)/(4*MAX(C22,C24))))))-D27)*1.25)</f>
        <v>0.2385214914555952</v>
      </c>
      <c r="J21" s="211" t="s">
        <v>186</v>
      </c>
      <c r="K21" s="61">
        <f>(-1*(2*(C22+C24))/(2.9*E47))*LN((2*D8-K8)/(2*D8*0.347*D47))</f>
        <v>0.9699572499663773</v>
      </c>
      <c r="L21" s="61">
        <f>(-1*(2*(C22+C24))/(2.9*E47))*LN((2*E8-L8)/(2*E8*0.347*D47))</f>
        <v>0.39834736016257566</v>
      </c>
      <c r="M21" s="62">
        <f>(-1*(2*(C22+C24))/(2.9*E47))*LN((2*F8-M8)/(2*F8*0.347*D47))</f>
        <v>0.28681350208132234</v>
      </c>
      <c r="N21" s="63">
        <f>(-1*(2*(C22+C24))/(2.9*E47))*LN((2*G8-N8)/(2*G8*0.347*D47))</f>
        <v>1.1700027985591817</v>
      </c>
      <c r="O21" s="123">
        <f>(80/SQRT(((C25*C22+C23*C24)/(C22+C24))))*LN((1.9*((2*MIN(C22,C24))+D27)/(0.8*S27+D27)))*(1-(MIN(C22,C24)/(4*(MAX(C22,C24)))))</f>
        <v>80.48994200898052</v>
      </c>
      <c r="P21" s="124">
        <f>2*D8*(1-0.347*D47*(POWER(2.7182818284,-2.9*E47*S27/(2*MIN(C22,C24)))))</f>
        <v>88.62867934792936</v>
      </c>
      <c r="Q21" s="125">
        <f>2*D8*(1-0.347*D47*(POWER(2.7182818284,-2.9*E47*5*D21/(2*MIN(C22,C24)))))</f>
        <v>109.95318130323741</v>
      </c>
      <c r="R21" s="126">
        <f>MIN(C22,C24)</f>
        <v>0.25</v>
      </c>
      <c r="S21" s="127">
        <f>2*MIN(C22,C24)</f>
        <v>0.5</v>
      </c>
    </row>
    <row r="22" spans="2:19" ht="12.75">
      <c r="B22" s="22" t="s">
        <v>3</v>
      </c>
      <c r="C22" s="244">
        <v>0.25</v>
      </c>
      <c r="D22" s="70"/>
      <c r="E22" s="65"/>
      <c r="F22" s="64"/>
      <c r="G22" s="237"/>
      <c r="H22" s="71"/>
      <c r="I22" s="237"/>
      <c r="J22" s="218" t="s">
        <v>187</v>
      </c>
      <c r="K22" s="202">
        <f>K8/(2*((1-0.347*D47*(POWER(2.7182818284,-2.9*E47*S27*K27/(2*(C22+C24)))))))</f>
        <v>71.65812923546079</v>
      </c>
      <c r="L22" s="202">
        <f>L8/(2*((1-0.347*D47*(POWER(2.7182818284,-2.9*E47*S27*L27/(2*(C22+C24)))))))</f>
        <v>63.04482210135841</v>
      </c>
      <c r="M22" s="203">
        <f>M8/(2*((1-0.347*D47*(POWER(2.7182818284,-2.9*E47*S27*M27/(2*(C22+C24)))))))</f>
        <v>70.30379059291059</v>
      </c>
      <c r="N22" s="204">
        <f>N8/(2*((1-0.347*D47*(POWER(2.7182818284,-2.9*E47*S27*N27/(2*(C22+C24)))))))</f>
        <v>70.06633779014645</v>
      </c>
      <c r="O22" s="123"/>
      <c r="P22" s="124"/>
      <c r="Q22" s="224" t="s">
        <v>199</v>
      </c>
      <c r="R22" s="126"/>
      <c r="S22" s="127"/>
    </row>
    <row r="23" spans="2:19" ht="12.75">
      <c r="B23" s="22" t="s">
        <v>4</v>
      </c>
      <c r="C23" s="244">
        <v>4.5</v>
      </c>
      <c r="D23" s="70"/>
      <c r="E23" s="65"/>
      <c r="F23" s="64"/>
      <c r="G23" s="237"/>
      <c r="H23" s="71"/>
      <c r="I23" s="237"/>
      <c r="J23" s="219" t="s">
        <v>188</v>
      </c>
      <c r="K23" s="186">
        <f>((1.9*(2*MIN(C22,C24)+D27)/POWER(2.7182818284,K22/((80/SQRT((C25*C22+C23*C24)/(C22+C24))*(1-MIN(C22,C24)/(4*MAX(C22,C24))))))-D27)*1.25)</f>
        <v>0.1350676007397996</v>
      </c>
      <c r="L23" s="186">
        <f>((1.9*(2*MIN(C22,C24)+D27)/POWER(2.7182818284,L22/((80/SQRT((C25*C22+C23*C24)/(C22+C24))*(1-MIN(C22,C24)/(4*MAX(C22,C24))))))-D27)*1.25)</f>
        <v>0.17901472704633276</v>
      </c>
      <c r="M23" s="187">
        <f>((1.9*(2*MIN(C22,C24)+D27)/POWER(2.7182818284,M22/((80/SQRT((C25*C22+C23*C24)/(C22+C24))*(1-MIN(C22,C24)/(4*MAX(C22,C24))))))-D27)*1.25)</f>
        <v>0.14127723434757042</v>
      </c>
      <c r="N23" s="188">
        <f>((1.9*(2*MIN(C22,C24)+D27)/POWER(2.7182818284,N22/((80/SQRT((C25*C22+C23*C24)/(C22+C24))*(1-MIN(C22,C24)/(4*MAX(C22,C24))))))-D27)*1.25)</f>
        <v>0.1423910969944036</v>
      </c>
      <c r="O23" s="123"/>
      <c r="P23" s="124"/>
      <c r="Q23" s="224">
        <f>2*O21*(1-0.347*D47*(POWER(2.7182818284,-2.9*E47*5*S27/(2*MIN(C22,C24)))))</f>
        <v>157.90628585847503</v>
      </c>
      <c r="R23" s="126"/>
      <c r="S23" s="127"/>
    </row>
    <row r="24" spans="2:19" ht="12.75">
      <c r="B24" s="22" t="s">
        <v>5</v>
      </c>
      <c r="C24" s="244">
        <v>0.8</v>
      </c>
      <c r="D24" s="70"/>
      <c r="E24" s="65"/>
      <c r="F24" s="64"/>
      <c r="G24" s="237"/>
      <c r="H24" s="71"/>
      <c r="I24" s="237"/>
      <c r="J24" s="209"/>
      <c r="K24" s="207"/>
      <c r="L24" s="186"/>
      <c r="M24" s="187"/>
      <c r="N24" s="188"/>
      <c r="O24" s="123"/>
      <c r="P24" s="124"/>
      <c r="Q24" s="125"/>
      <c r="R24" s="126"/>
      <c r="S24" s="127"/>
    </row>
    <row r="25" spans="2:19" ht="13.5" thickBot="1">
      <c r="B25" s="26" t="s">
        <v>6</v>
      </c>
      <c r="C25" s="245">
        <v>4.5</v>
      </c>
      <c r="D25" s="76"/>
      <c r="E25" s="69"/>
      <c r="F25" s="68"/>
      <c r="G25" s="240"/>
      <c r="H25" s="234"/>
      <c r="I25" s="240"/>
      <c r="J25" s="212"/>
      <c r="K25" s="208"/>
      <c r="L25" s="192"/>
      <c r="M25" s="193"/>
      <c r="N25" s="194"/>
      <c r="O25" s="138"/>
      <c r="P25" s="139"/>
      <c r="Q25" s="140"/>
      <c r="R25" s="141"/>
      <c r="S25" s="142"/>
    </row>
    <row r="26" spans="11:14" ht="13.5" thickBot="1">
      <c r="K26" s="246" t="s">
        <v>212</v>
      </c>
      <c r="L26" s="246" t="s">
        <v>212</v>
      </c>
      <c r="M26" s="246" t="s">
        <v>212</v>
      </c>
      <c r="N26" s="246" t="s">
        <v>212</v>
      </c>
    </row>
    <row r="27" spans="2:19" ht="13.5" thickBot="1">
      <c r="B27" s="38" t="s">
        <v>66</v>
      </c>
      <c r="C27" s="32"/>
      <c r="D27" s="33">
        <v>0.017</v>
      </c>
      <c r="E27" s="44"/>
      <c r="F27" s="46" t="s">
        <v>211</v>
      </c>
      <c r="G27" s="45"/>
      <c r="H27" s="45"/>
      <c r="I27" s="45"/>
      <c r="J27" s="45"/>
      <c r="K27" s="33">
        <v>1</v>
      </c>
      <c r="L27" s="228">
        <v>1</v>
      </c>
      <c r="M27" s="33">
        <v>1</v>
      </c>
      <c r="N27" s="229">
        <v>3</v>
      </c>
      <c r="P27" s="46" t="s">
        <v>55</v>
      </c>
      <c r="Q27" s="45"/>
      <c r="R27" s="45"/>
      <c r="S27" s="33">
        <v>0.1</v>
      </c>
    </row>
    <row r="28" ht="12" customHeight="1" thickBot="1"/>
    <row r="29" spans="2:4" ht="13.5" thickBot="1">
      <c r="B29" s="38" t="s">
        <v>224</v>
      </c>
      <c r="C29" s="32"/>
      <c r="D29" s="33">
        <v>0.025</v>
      </c>
    </row>
    <row r="30" ht="8.25" customHeight="1"/>
    <row r="31" spans="2:12" ht="12.75">
      <c r="B31" s="78" t="s">
        <v>223</v>
      </c>
      <c r="C31" s="3"/>
      <c r="D31" s="3"/>
      <c r="E31" s="3"/>
      <c r="F31" s="3"/>
      <c r="G31" s="3"/>
      <c r="H31" s="3" t="s">
        <v>190</v>
      </c>
      <c r="I31" s="216" t="s">
        <v>191</v>
      </c>
      <c r="J31" s="3" t="s">
        <v>189</v>
      </c>
      <c r="K31" s="3"/>
      <c r="L31" s="4"/>
    </row>
    <row r="32" spans="2:12" ht="12.75">
      <c r="B32" s="9" t="s">
        <v>15</v>
      </c>
      <c r="C32" s="10"/>
      <c r="D32" s="10"/>
      <c r="E32" s="10"/>
      <c r="F32" s="10"/>
      <c r="G32" s="10"/>
      <c r="H32" s="10"/>
      <c r="I32" s="10"/>
      <c r="J32" s="10"/>
      <c r="K32" s="10"/>
      <c r="L32" s="11"/>
    </row>
    <row r="33" spans="2:12" ht="12.75">
      <c r="B33" s="9" t="s">
        <v>56</v>
      </c>
      <c r="C33" s="10"/>
      <c r="D33" s="10"/>
      <c r="E33" s="10"/>
      <c r="F33" s="10"/>
      <c r="G33" s="10"/>
      <c r="H33" s="10"/>
      <c r="I33" s="10"/>
      <c r="J33" s="10"/>
      <c r="K33" s="10"/>
      <c r="L33" s="11"/>
    </row>
    <row r="34" spans="2:12" ht="12.75">
      <c r="B34" s="79" t="s">
        <v>47</v>
      </c>
      <c r="C34" s="10" t="s">
        <v>57</v>
      </c>
      <c r="D34" s="10"/>
      <c r="E34" s="10"/>
      <c r="F34" s="10"/>
      <c r="G34" s="10"/>
      <c r="H34" s="10"/>
      <c r="I34" s="10"/>
      <c r="J34" s="10"/>
      <c r="K34" s="10"/>
      <c r="L34" s="11"/>
    </row>
    <row r="35" spans="2:12" ht="12.75">
      <c r="B35" s="80" t="s">
        <v>65</v>
      </c>
      <c r="C35" s="10" t="s">
        <v>58</v>
      </c>
      <c r="D35" s="10"/>
      <c r="E35" s="10"/>
      <c r="F35" s="10"/>
      <c r="G35" s="10"/>
      <c r="H35" s="10"/>
      <c r="I35" s="10"/>
      <c r="J35" s="10"/>
      <c r="K35" s="10"/>
      <c r="L35" s="11"/>
    </row>
    <row r="36" spans="2:12" ht="12.75">
      <c r="B36" s="81" t="s">
        <v>48</v>
      </c>
      <c r="C36" s="10" t="s">
        <v>67</v>
      </c>
      <c r="D36" s="10"/>
      <c r="E36" s="10"/>
      <c r="F36" s="10"/>
      <c r="G36" s="10"/>
      <c r="H36" s="10"/>
      <c r="I36" s="10"/>
      <c r="J36" s="10"/>
      <c r="K36" s="10"/>
      <c r="L36" s="11"/>
    </row>
    <row r="37" spans="2:12" ht="12.75">
      <c r="B37" s="184" t="s">
        <v>53</v>
      </c>
      <c r="C37" s="185"/>
      <c r="D37" s="185"/>
      <c r="E37" s="185"/>
      <c r="F37" s="185"/>
      <c r="G37" s="185"/>
      <c r="H37" s="185"/>
      <c r="I37" s="185"/>
      <c r="J37" s="185"/>
      <c r="K37" s="185"/>
      <c r="L37" s="11"/>
    </row>
    <row r="38" spans="2:12" ht="12.75">
      <c r="B38" s="184" t="s">
        <v>193</v>
      </c>
      <c r="C38" s="185"/>
      <c r="D38" s="185"/>
      <c r="E38" s="185"/>
      <c r="F38" s="185"/>
      <c r="G38" s="185"/>
      <c r="H38" s="185"/>
      <c r="I38" s="185"/>
      <c r="J38" s="185"/>
      <c r="K38" s="185"/>
      <c r="L38" s="11"/>
    </row>
    <row r="39" spans="2:12" ht="12.75">
      <c r="B39" s="226" t="s">
        <v>201</v>
      </c>
      <c r="C39" s="10"/>
      <c r="D39" s="10"/>
      <c r="E39" s="10"/>
      <c r="F39" s="10"/>
      <c r="G39" s="10"/>
      <c r="H39" s="10"/>
      <c r="I39" s="10"/>
      <c r="J39" s="10"/>
      <c r="K39" s="10"/>
      <c r="L39" s="11"/>
    </row>
    <row r="40" spans="2:15" ht="12.75">
      <c r="B40" s="220" t="s">
        <v>202</v>
      </c>
      <c r="C40" s="6"/>
      <c r="D40" s="6"/>
      <c r="E40" s="6"/>
      <c r="F40" s="6"/>
      <c r="G40" s="6"/>
      <c r="H40" s="6"/>
      <c r="I40" s="6"/>
      <c r="J40" s="6"/>
      <c r="K40" s="6"/>
      <c r="L40" s="7"/>
      <c r="M40" s="44"/>
      <c r="N40" s="44"/>
      <c r="O40" s="44"/>
    </row>
    <row r="41" spans="2:15" ht="18.75">
      <c r="B41" s="44"/>
      <c r="C41" s="108"/>
      <c r="D41" s="108"/>
      <c r="E41" s="109"/>
      <c r="F41" s="109"/>
      <c r="G41" s="109"/>
      <c r="H41" s="110"/>
      <c r="I41" s="110"/>
      <c r="J41" s="110"/>
      <c r="K41" s="248"/>
      <c r="L41" s="44"/>
      <c r="M41" s="44"/>
      <c r="N41" s="44"/>
      <c r="O41" s="44"/>
    </row>
    <row r="42" spans="1:15" ht="12.75">
      <c r="A42" s="44"/>
      <c r="B42" s="111"/>
      <c r="C42" s="111"/>
      <c r="D42" s="111"/>
      <c r="E42" s="111"/>
      <c r="F42" s="112"/>
      <c r="G42" s="44"/>
      <c r="H42" s="113"/>
      <c r="I42" s="114"/>
      <c r="J42" s="114"/>
      <c r="K42" s="44"/>
      <c r="L42" s="44"/>
      <c r="M42" s="44"/>
      <c r="N42" s="44"/>
      <c r="O42" s="44"/>
    </row>
    <row r="43" spans="1:12" ht="12.75">
      <c r="A43" s="44"/>
      <c r="B43" s="111"/>
      <c r="C43" s="110" t="s">
        <v>185</v>
      </c>
      <c r="D43" s="110"/>
      <c r="E43" s="110"/>
      <c r="F43" s="112"/>
      <c r="G43" s="44"/>
      <c r="H43" s="113"/>
      <c r="I43" s="44"/>
      <c r="J43" s="44"/>
      <c r="K43" s="222"/>
      <c r="L43" s="222"/>
    </row>
    <row r="44" spans="1:17" ht="12.75">
      <c r="A44" s="44"/>
      <c r="B44" s="111"/>
      <c r="C44" s="110"/>
      <c r="D44" s="110" t="s">
        <v>181</v>
      </c>
      <c r="E44" s="110" t="s">
        <v>182</v>
      </c>
      <c r="F44" s="111"/>
      <c r="G44" s="111"/>
      <c r="H44" s="111"/>
      <c r="I44" s="111"/>
      <c r="J44" s="111"/>
      <c r="K44" s="44"/>
      <c r="L44" s="44"/>
      <c r="M44" s="44"/>
      <c r="N44" s="44"/>
      <c r="O44" s="44"/>
      <c r="P44" s="111"/>
      <c r="Q44" s="111"/>
    </row>
    <row r="45" spans="1:17" ht="12.75">
      <c r="A45" s="44"/>
      <c r="B45" s="111"/>
      <c r="C45" s="110"/>
      <c r="D45" s="110">
        <v>1</v>
      </c>
      <c r="E45" s="110">
        <v>1</v>
      </c>
      <c r="F45" s="111"/>
      <c r="G45" s="111"/>
      <c r="H45" s="111"/>
      <c r="I45" s="111"/>
      <c r="J45" s="111"/>
      <c r="L45" s="44"/>
      <c r="M45" s="44"/>
      <c r="N45" s="44"/>
      <c r="O45" s="44"/>
      <c r="P45" s="111"/>
      <c r="Q45" s="111"/>
    </row>
    <row r="46" spans="1:17" ht="12.75">
      <c r="A46" s="44"/>
      <c r="B46" s="111"/>
      <c r="C46" s="110"/>
      <c r="D46" s="110" t="s">
        <v>181</v>
      </c>
      <c r="E46" s="110" t="s">
        <v>182</v>
      </c>
      <c r="F46" s="111"/>
      <c r="G46" s="111"/>
      <c r="H46" s="111"/>
      <c r="I46" s="111"/>
      <c r="J46" s="111"/>
      <c r="K46" s="44"/>
      <c r="L46" s="44"/>
      <c r="M46" s="44"/>
      <c r="N46" s="44"/>
      <c r="O46" s="44"/>
      <c r="P46" s="111"/>
      <c r="Q46" s="111"/>
    </row>
    <row r="47" spans="1:15" ht="12.75">
      <c r="A47" s="44"/>
      <c r="B47" s="111"/>
      <c r="C47" s="110"/>
      <c r="D47" s="110">
        <v>1</v>
      </c>
      <c r="E47" s="110">
        <v>1</v>
      </c>
      <c r="F47" s="247"/>
      <c r="G47" s="44"/>
      <c r="H47" s="113"/>
      <c r="I47" s="44"/>
      <c r="J47" s="44"/>
      <c r="K47" s="44"/>
      <c r="L47" s="44"/>
      <c r="M47" s="44"/>
      <c r="N47" s="44"/>
      <c r="O47" s="44"/>
    </row>
    <row r="48" spans="1:15" ht="12.75">
      <c r="A48" s="44"/>
      <c r="B48" s="111"/>
      <c r="C48" s="111"/>
      <c r="D48" s="111"/>
      <c r="E48" s="111"/>
      <c r="F48" s="112"/>
      <c r="G48" s="115"/>
      <c r="H48" s="116"/>
      <c r="I48" s="110"/>
      <c r="J48" s="110"/>
      <c r="L48" s="44"/>
      <c r="M48" s="44"/>
      <c r="N48" s="44"/>
      <c r="O48" s="44"/>
    </row>
    <row r="49" spans="1:15" ht="12.75">
      <c r="A49" s="44"/>
      <c r="B49" s="44"/>
      <c r="C49" s="44"/>
      <c r="D49" s="110"/>
      <c r="E49" s="111"/>
      <c r="F49" s="44"/>
      <c r="G49" s="115"/>
      <c r="H49" s="113"/>
      <c r="I49" s="44"/>
      <c r="J49" s="44"/>
      <c r="N49" s="227"/>
      <c r="O49" s="44"/>
    </row>
    <row r="50" spans="1:15" ht="12.75">
      <c r="A50" s="44"/>
      <c r="B50" s="44"/>
      <c r="C50" s="44"/>
      <c r="D50" s="111"/>
      <c r="E50" s="111"/>
      <c r="F50" s="44"/>
      <c r="G50" s="115"/>
      <c r="H50" s="113"/>
      <c r="I50" s="44"/>
      <c r="J50" s="44"/>
      <c r="L50" s="44"/>
      <c r="M50" s="44"/>
      <c r="N50" s="44"/>
      <c r="O50" s="44"/>
    </row>
    <row r="51" spans="1:15" ht="15.75">
      <c r="A51" s="44"/>
      <c r="B51" s="44"/>
      <c r="C51" s="117"/>
      <c r="D51" s="118"/>
      <c r="E51" s="117"/>
      <c r="F51" s="44"/>
      <c r="G51" s="44"/>
      <c r="H51" s="113"/>
      <c r="I51" s="44"/>
      <c r="J51" s="44"/>
      <c r="K51" s="44"/>
      <c r="L51" s="44"/>
      <c r="M51" s="44"/>
      <c r="N51" s="44"/>
      <c r="O51" s="44"/>
    </row>
    <row r="52" spans="1:15" ht="12.75">
      <c r="A52" s="44"/>
      <c r="B52" s="44"/>
      <c r="C52" s="111"/>
      <c r="D52" s="119"/>
      <c r="E52" s="111"/>
      <c r="F52" s="115"/>
      <c r="G52" s="115"/>
      <c r="H52" s="120"/>
      <c r="I52" s="110"/>
      <c r="J52" s="110"/>
      <c r="K52" s="44"/>
      <c r="L52" s="44"/>
      <c r="M52" s="44"/>
      <c r="N52" s="44"/>
      <c r="O52" s="44"/>
    </row>
    <row r="53" spans="1:15" ht="12.75">
      <c r="A53" s="44"/>
      <c r="B53" s="44"/>
      <c r="C53" s="111"/>
      <c r="D53" s="119"/>
      <c r="E53" s="111"/>
      <c r="F53" s="115"/>
      <c r="G53" s="115"/>
      <c r="H53" s="120"/>
      <c r="I53" s="110"/>
      <c r="J53" s="110"/>
      <c r="K53" s="44"/>
      <c r="L53" s="44"/>
      <c r="M53" s="44"/>
      <c r="N53" s="44"/>
      <c r="O53" s="44"/>
    </row>
    <row r="54" spans="1:15" ht="12.75">
      <c r="A54" s="44"/>
      <c r="B54" s="44"/>
      <c r="C54" s="44"/>
      <c r="D54" s="119"/>
      <c r="E54" s="111"/>
      <c r="F54" s="115"/>
      <c r="G54" s="115"/>
      <c r="H54" s="120"/>
      <c r="I54" s="110"/>
      <c r="J54" s="110"/>
      <c r="K54" s="44"/>
      <c r="L54" s="44"/>
      <c r="M54" s="44"/>
      <c r="N54" s="44"/>
      <c r="O54" s="44"/>
    </row>
    <row r="55" spans="1:15" ht="12.75">
      <c r="A55" s="44"/>
      <c r="B55" s="44"/>
      <c r="C55" s="111"/>
      <c r="D55" s="119"/>
      <c r="E55" s="111"/>
      <c r="F55" s="115"/>
      <c r="G55" s="115"/>
      <c r="H55" s="120"/>
      <c r="I55" s="110"/>
      <c r="J55" s="110"/>
      <c r="K55" s="44"/>
      <c r="L55" s="44"/>
      <c r="M55" s="44"/>
      <c r="N55" s="44"/>
      <c r="O55" s="44"/>
    </row>
    <row r="56" spans="1:15" ht="12.75">
      <c r="A56" s="44"/>
      <c r="B56" s="44"/>
      <c r="C56" s="44"/>
      <c r="D56" s="119"/>
      <c r="E56" s="111"/>
      <c r="F56" s="115"/>
      <c r="G56" s="115"/>
      <c r="H56" s="120"/>
      <c r="I56" s="110"/>
      <c r="J56" s="110"/>
      <c r="K56" s="44"/>
      <c r="L56" s="44"/>
      <c r="M56" s="44"/>
      <c r="N56" s="44"/>
      <c r="O56" s="44"/>
    </row>
    <row r="57" spans="1:15" ht="12.75">
      <c r="A57" s="44"/>
      <c r="B57" s="44"/>
      <c r="C57" s="111"/>
      <c r="D57" s="119"/>
      <c r="E57" s="111"/>
      <c r="F57" s="115"/>
      <c r="G57" s="115"/>
      <c r="H57" s="120"/>
      <c r="I57" s="110"/>
      <c r="J57" s="110"/>
      <c r="K57" s="44"/>
      <c r="L57" s="44"/>
      <c r="M57" s="44"/>
      <c r="N57" s="44"/>
      <c r="O57" s="44"/>
    </row>
    <row r="58" spans="1:15" ht="12.75">
      <c r="A58" s="44"/>
      <c r="B58" s="44"/>
      <c r="C58" s="44"/>
      <c r="D58" s="119"/>
      <c r="E58" s="111"/>
      <c r="F58" s="110"/>
      <c r="G58" s="110"/>
      <c r="H58" s="116"/>
      <c r="I58" s="110"/>
      <c r="J58" s="110"/>
      <c r="K58" s="44"/>
      <c r="L58" s="44"/>
      <c r="M58" s="44"/>
      <c r="N58" s="44"/>
      <c r="O58" s="44"/>
    </row>
    <row r="59" spans="1:15" ht="12.75">
      <c r="A59" s="44"/>
      <c r="B59" s="111"/>
      <c r="C59" s="44"/>
      <c r="D59" s="119"/>
      <c r="E59" s="111"/>
      <c r="F59" s="115"/>
      <c r="G59" s="115"/>
      <c r="H59" s="120"/>
      <c r="I59" s="115"/>
      <c r="J59" s="115"/>
      <c r="K59" s="44"/>
      <c r="L59" s="44"/>
      <c r="M59" s="44"/>
      <c r="N59" s="44"/>
      <c r="O59" s="44"/>
    </row>
    <row r="60" spans="1:15" ht="12.75">
      <c r="A60" s="44"/>
      <c r="B60" s="44"/>
      <c r="C60" s="44"/>
      <c r="D60" s="119"/>
      <c r="E60" s="111"/>
      <c r="F60" s="44"/>
      <c r="G60" s="44"/>
      <c r="H60" s="113"/>
      <c r="I60" s="44"/>
      <c r="J60" s="44"/>
      <c r="K60" s="44"/>
      <c r="L60" s="44"/>
      <c r="M60" s="44"/>
      <c r="N60" s="44"/>
      <c r="O60" s="44"/>
    </row>
    <row r="61" spans="1:15" ht="12.75">
      <c r="A61" s="44"/>
      <c r="B61" s="44"/>
      <c r="C61" s="44"/>
      <c r="D61" s="119"/>
      <c r="E61" s="111"/>
      <c r="F61" s="44"/>
      <c r="G61" s="44"/>
      <c r="H61" s="113"/>
      <c r="I61" s="44"/>
      <c r="J61" s="44"/>
      <c r="K61" s="44"/>
      <c r="L61" s="44"/>
      <c r="M61" s="44"/>
      <c r="N61" s="44"/>
      <c r="O61" s="44"/>
    </row>
    <row r="62" spans="1:15" ht="12.7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</row>
    <row r="63" spans="1:15" ht="18.75">
      <c r="A63" s="44"/>
      <c r="B63" s="44"/>
      <c r="C63" s="108"/>
      <c r="D63" s="108"/>
      <c r="E63" s="109"/>
      <c r="F63" s="109"/>
      <c r="G63" s="109"/>
      <c r="H63" s="110"/>
      <c r="I63" s="44"/>
      <c r="J63" s="44"/>
      <c r="K63" s="44"/>
      <c r="L63" s="44"/>
      <c r="M63" s="44"/>
      <c r="N63" s="44"/>
      <c r="O63" s="44"/>
    </row>
    <row r="64" spans="1:15" ht="12.75">
      <c r="A64" s="44"/>
      <c r="B64" s="111"/>
      <c r="C64" s="111"/>
      <c r="D64" s="111"/>
      <c r="E64" s="111"/>
      <c r="F64" s="112"/>
      <c r="G64" s="44"/>
      <c r="H64" s="113"/>
      <c r="I64" s="114"/>
      <c r="J64" s="114"/>
      <c r="K64" s="44"/>
      <c r="L64" s="44"/>
      <c r="M64" s="44"/>
      <c r="N64" s="44"/>
      <c r="O64" s="44"/>
    </row>
    <row r="65" spans="2:15" ht="12.75">
      <c r="B65" s="111"/>
      <c r="C65" s="111"/>
      <c r="D65" s="111"/>
      <c r="E65" s="111"/>
      <c r="F65" s="112"/>
      <c r="G65" s="44"/>
      <c r="H65" s="113"/>
      <c r="I65" s="44"/>
      <c r="J65" s="44"/>
      <c r="K65" s="44"/>
      <c r="L65" s="44"/>
      <c r="M65" s="44"/>
      <c r="N65" s="44"/>
      <c r="O65" s="44"/>
    </row>
    <row r="66" spans="2:15" ht="12.75">
      <c r="B66" s="111"/>
      <c r="C66" s="111"/>
      <c r="D66" s="111"/>
      <c r="E66" s="111"/>
      <c r="F66" s="112"/>
      <c r="G66" s="44"/>
      <c r="H66" s="113"/>
      <c r="I66" s="44"/>
      <c r="J66" s="44"/>
      <c r="K66" s="44"/>
      <c r="L66" s="44"/>
      <c r="M66" s="44"/>
      <c r="N66" s="44"/>
      <c r="O66" s="44"/>
    </row>
    <row r="67" spans="2:15" ht="12.75">
      <c r="B67" s="111"/>
      <c r="C67" s="111"/>
      <c r="D67" s="111"/>
      <c r="E67" s="111"/>
      <c r="F67" s="112"/>
      <c r="G67" s="44"/>
      <c r="H67" s="113"/>
      <c r="I67" s="44"/>
      <c r="J67" s="44"/>
      <c r="K67" s="44"/>
      <c r="L67" s="44"/>
      <c r="M67" s="44"/>
      <c r="N67" s="44"/>
      <c r="O67" s="44"/>
    </row>
    <row r="68" spans="2:15" ht="12.75">
      <c r="B68" s="111"/>
      <c r="C68" s="111"/>
      <c r="D68" s="111"/>
      <c r="E68" s="111"/>
      <c r="F68" s="112"/>
      <c r="G68" s="44"/>
      <c r="H68" s="113"/>
      <c r="I68" s="44"/>
      <c r="J68" s="44"/>
      <c r="K68" s="44"/>
      <c r="L68" s="44"/>
      <c r="M68" s="44"/>
      <c r="N68" s="44"/>
      <c r="O68" s="44"/>
    </row>
    <row r="69" spans="2:15" ht="12.75">
      <c r="B69" s="111"/>
      <c r="C69" s="111"/>
      <c r="D69" s="111"/>
      <c r="E69" s="111"/>
      <c r="F69" s="112"/>
      <c r="G69" s="115"/>
      <c r="H69" s="116"/>
      <c r="I69" s="110"/>
      <c r="J69" s="110"/>
      <c r="K69" s="44"/>
      <c r="L69" s="44"/>
      <c r="M69" s="44"/>
      <c r="N69" s="44"/>
      <c r="O69" s="44"/>
    </row>
    <row r="70" spans="2:15" ht="12.75">
      <c r="B70" s="44"/>
      <c r="C70" s="44"/>
      <c r="D70" s="44"/>
      <c r="E70" s="44"/>
      <c r="F70" s="44"/>
      <c r="G70" s="115"/>
      <c r="H70" s="116"/>
      <c r="I70" s="110"/>
      <c r="J70" s="110"/>
      <c r="K70" s="44"/>
      <c r="L70" s="44"/>
      <c r="M70" s="44"/>
      <c r="N70" s="44"/>
      <c r="O70" s="44"/>
    </row>
    <row r="71" spans="2:15" ht="12.75">
      <c r="B71" s="44"/>
      <c r="C71" s="44"/>
      <c r="D71" s="44"/>
      <c r="E71" s="44"/>
      <c r="F71" s="44"/>
      <c r="G71" s="115"/>
      <c r="H71" s="116"/>
      <c r="I71" s="110"/>
      <c r="J71" s="110"/>
      <c r="K71" s="44"/>
      <c r="L71" s="44"/>
      <c r="M71" s="44"/>
      <c r="N71" s="44"/>
      <c r="O71" s="44"/>
    </row>
    <row r="72" spans="2:15" ht="15.75">
      <c r="B72" s="44"/>
      <c r="C72" s="117"/>
      <c r="D72" s="118"/>
      <c r="E72" s="117"/>
      <c r="F72" s="44"/>
      <c r="G72" s="44"/>
      <c r="H72" s="113"/>
      <c r="I72" s="44"/>
      <c r="J72" s="44"/>
      <c r="K72" s="44"/>
      <c r="L72" s="44"/>
      <c r="M72" s="44"/>
      <c r="N72" s="44"/>
      <c r="O72" s="44"/>
    </row>
    <row r="73" spans="2:15" ht="12.75">
      <c r="B73" s="44"/>
      <c r="C73" s="111"/>
      <c r="D73" s="119"/>
      <c r="E73" s="111"/>
      <c r="F73" s="115"/>
      <c r="G73" s="115"/>
      <c r="H73" s="120"/>
      <c r="I73" s="110"/>
      <c r="J73" s="110"/>
      <c r="K73" s="44"/>
      <c r="L73" s="44"/>
      <c r="M73" s="44"/>
      <c r="N73" s="44"/>
      <c r="O73" s="44"/>
    </row>
    <row r="74" spans="2:15" ht="12.75">
      <c r="B74" s="44"/>
      <c r="C74" s="111"/>
      <c r="D74" s="119"/>
      <c r="E74" s="111"/>
      <c r="F74" s="115"/>
      <c r="G74" s="115"/>
      <c r="H74" s="120"/>
      <c r="I74" s="110"/>
      <c r="J74" s="110"/>
      <c r="K74" s="44"/>
      <c r="L74" s="44"/>
      <c r="M74" s="44"/>
      <c r="N74" s="44"/>
      <c r="O74" s="44"/>
    </row>
    <row r="75" spans="2:15" ht="12.75">
      <c r="B75" s="44"/>
      <c r="C75" s="44"/>
      <c r="D75" s="119"/>
      <c r="E75" s="111"/>
      <c r="F75" s="115"/>
      <c r="G75" s="115"/>
      <c r="H75" s="120"/>
      <c r="I75" s="110"/>
      <c r="J75" s="110"/>
      <c r="K75" s="44"/>
      <c r="L75" s="44"/>
      <c r="M75" s="44"/>
      <c r="N75" s="44"/>
      <c r="O75" s="44"/>
    </row>
    <row r="76" spans="2:15" ht="12.75">
      <c r="B76" s="44"/>
      <c r="C76" s="111"/>
      <c r="D76" s="119"/>
      <c r="E76" s="111"/>
      <c r="F76" s="115"/>
      <c r="G76" s="115"/>
      <c r="H76" s="120"/>
      <c r="I76" s="110"/>
      <c r="J76" s="110"/>
      <c r="K76" s="44"/>
      <c r="L76" s="44"/>
      <c r="M76" s="44"/>
      <c r="N76" s="44"/>
      <c r="O76" s="44"/>
    </row>
    <row r="77" spans="2:15" ht="12.75">
      <c r="B77" s="44"/>
      <c r="C77" s="44"/>
      <c r="D77" s="119"/>
      <c r="E77" s="111"/>
      <c r="F77" s="115"/>
      <c r="G77" s="115"/>
      <c r="H77" s="120"/>
      <c r="I77" s="110"/>
      <c r="J77" s="110"/>
      <c r="K77" s="44"/>
      <c r="L77" s="44"/>
      <c r="M77" s="44"/>
      <c r="N77" s="44"/>
      <c r="O77" s="44"/>
    </row>
    <row r="78" spans="2:15" ht="12.75">
      <c r="B78" s="44"/>
      <c r="C78" s="111"/>
      <c r="D78" s="119"/>
      <c r="E78" s="111"/>
      <c r="F78" s="115"/>
      <c r="G78" s="115"/>
      <c r="H78" s="120"/>
      <c r="I78" s="110"/>
      <c r="J78" s="110"/>
      <c r="K78" s="44"/>
      <c r="L78" s="44"/>
      <c r="M78" s="44"/>
      <c r="N78" s="44"/>
      <c r="O78" s="44"/>
    </row>
    <row r="79" spans="2:15" ht="12.75">
      <c r="B79" s="44"/>
      <c r="C79" s="44"/>
      <c r="D79" s="119"/>
      <c r="E79" s="111"/>
      <c r="F79" s="110"/>
      <c r="G79" s="110"/>
      <c r="H79" s="116"/>
      <c r="I79" s="110"/>
      <c r="J79" s="110"/>
      <c r="K79" s="44"/>
      <c r="L79" s="44"/>
      <c r="M79" s="44"/>
      <c r="N79" s="44"/>
      <c r="O79" s="44"/>
    </row>
    <row r="80" spans="2:15" ht="12.75">
      <c r="B80" s="111"/>
      <c r="C80" s="44"/>
      <c r="D80" s="119"/>
      <c r="E80" s="111"/>
      <c r="F80" s="115"/>
      <c r="G80" s="115"/>
      <c r="H80" s="120"/>
      <c r="I80" s="115"/>
      <c r="J80" s="115"/>
      <c r="K80" s="44"/>
      <c r="L80" s="44"/>
      <c r="M80" s="44"/>
      <c r="N80" s="44"/>
      <c r="O80" s="44"/>
    </row>
    <row r="81" spans="2:15" ht="12.75">
      <c r="B81" s="44"/>
      <c r="C81" s="44"/>
      <c r="D81" s="119"/>
      <c r="E81" s="111"/>
      <c r="F81" s="44"/>
      <c r="G81" s="44"/>
      <c r="H81" s="113"/>
      <c r="I81" s="44"/>
      <c r="J81" s="44"/>
      <c r="K81" s="44"/>
      <c r="L81" s="44"/>
      <c r="M81" s="44"/>
      <c r="N81" s="44"/>
      <c r="O81" s="44"/>
    </row>
    <row r="82" spans="2:15" ht="12.75"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</row>
    <row r="83" spans="2:15" ht="12.75"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</row>
    <row r="84" spans="2:15" ht="12.75"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</row>
    <row r="85" spans="2:15" ht="12.75"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</row>
    <row r="86" spans="2:15" ht="12.75"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</row>
    <row r="87" spans="2:15" ht="12.75"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</row>
    <row r="88" spans="2:15" ht="12.75"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</row>
    <row r="89" spans="2:15" ht="12.75"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</row>
    <row r="90" spans="2:15" ht="12.75"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</row>
    <row r="91" spans="2:15" ht="12.75"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</row>
    <row r="92" spans="2:15" ht="12.75"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</row>
  </sheetData>
  <conditionalFormatting sqref="K24:N25 D10:I25 K19:N20">
    <cfRule type="cellIs" priority="1" dxfId="0" operator="lessThan" stopIfTrue="1">
      <formula>$S$27</formula>
    </cfRule>
    <cfRule type="cellIs" priority="2" dxfId="1" operator="greaterThan" stopIfTrue="1">
      <formula>($S$27)*3</formula>
    </cfRule>
    <cfRule type="cellIs" priority="3" dxfId="2" operator="between" stopIfTrue="1">
      <formula>$S$27</formula>
      <formula>($S$27)*3</formula>
    </cfRule>
  </conditionalFormatting>
  <conditionalFormatting sqref="K23:N23 K12:N12 K15:N15 K18:N18 K41">
    <cfRule type="cellIs" priority="4" dxfId="3" operator="lessThan" stopIfTrue="1">
      <formula>$S$27</formula>
    </cfRule>
    <cfRule type="cellIs" priority="5" dxfId="4" operator="greaterThan" stopIfTrue="1">
      <formula>($S$27)*3</formula>
    </cfRule>
    <cfRule type="cellIs" priority="6" dxfId="5" operator="between" stopIfTrue="1">
      <formula>$S$27</formula>
      <formula>($S$27)*3</formula>
    </cfRule>
  </conditionalFormatting>
  <conditionalFormatting sqref="K10:N10 K13:N13 K16:N16 K21:N21">
    <cfRule type="cellIs" priority="7" dxfId="0" operator="lessThan" stopIfTrue="1">
      <formula>$S$27</formula>
    </cfRule>
    <cfRule type="cellIs" priority="8" dxfId="1" operator="greaterThan" stopIfTrue="1">
      <formula>($S$27)*5</formula>
    </cfRule>
    <cfRule type="cellIs" priority="9" dxfId="2" operator="between" stopIfTrue="1">
      <formula>$S$27</formula>
      <formula>($S$27)*5</formula>
    </cfRule>
  </conditionalFormatting>
  <printOptions/>
  <pageMargins left="0.43" right="0.39" top="0.86" bottom="1" header="0.5" footer="0.5"/>
  <pageSetup fitToHeight="1" fitToWidth="1" horizontalDpi="600" verticalDpi="600" orientation="landscape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9"/>
  <sheetViews>
    <sheetView workbookViewId="0" topLeftCell="A1">
      <selection activeCell="D23" sqref="D23"/>
    </sheetView>
  </sheetViews>
  <sheetFormatPr defaultColWidth="9.00390625" defaultRowHeight="12.75"/>
  <cols>
    <col min="1" max="1" width="4.875" style="0" customWidth="1"/>
    <col min="3" max="3" width="11.00390625" style="0" customWidth="1"/>
    <col min="6" max="6" width="30.625" style="0" customWidth="1"/>
    <col min="7" max="7" width="7.375" style="0" customWidth="1"/>
    <col min="8" max="8" width="6.75390625" style="0" customWidth="1"/>
    <col min="9" max="9" width="10.375" style="0" customWidth="1"/>
    <col min="11" max="11" width="11.00390625" style="0" customWidth="1"/>
  </cols>
  <sheetData>
    <row r="2" spans="2:8" ht="27.75">
      <c r="B2" s="2" t="s">
        <v>16</v>
      </c>
      <c r="C2" s="3"/>
      <c r="D2" s="3"/>
      <c r="E2" s="3"/>
      <c r="F2" s="3"/>
      <c r="G2" s="3"/>
      <c r="H2" s="4"/>
    </row>
    <row r="3" spans="2:8" ht="18">
      <c r="B3" s="5" t="s">
        <v>17</v>
      </c>
      <c r="C3" s="6"/>
      <c r="D3" s="6"/>
      <c r="E3" s="6"/>
      <c r="F3" s="6"/>
      <c r="G3" s="6"/>
      <c r="H3" s="7"/>
    </row>
    <row r="6" spans="2:8" ht="12.75">
      <c r="B6" s="8" t="s">
        <v>18</v>
      </c>
      <c r="C6" s="3"/>
      <c r="D6" s="3"/>
      <c r="E6" s="3"/>
      <c r="F6" s="3"/>
      <c r="G6" s="3"/>
      <c r="H6" s="4"/>
    </row>
    <row r="7" spans="2:8" ht="12.75">
      <c r="B7" s="9" t="s">
        <v>19</v>
      </c>
      <c r="C7" s="10"/>
      <c r="D7" s="10"/>
      <c r="E7" s="10"/>
      <c r="F7" s="10"/>
      <c r="G7" s="10"/>
      <c r="H7" s="11"/>
    </row>
    <row r="8" spans="2:8" ht="12.75">
      <c r="B8" s="9" t="s">
        <v>20</v>
      </c>
      <c r="C8" s="10"/>
      <c r="D8" s="10"/>
      <c r="E8" s="10"/>
      <c r="F8" s="10"/>
      <c r="G8" s="10"/>
      <c r="H8" s="11"/>
    </row>
    <row r="9" spans="2:8" ht="12.75">
      <c r="B9" s="9"/>
      <c r="C9" s="10"/>
      <c r="D9" s="10"/>
      <c r="E9" s="10"/>
      <c r="F9" s="10"/>
      <c r="G9" s="10"/>
      <c r="H9" s="11"/>
    </row>
    <row r="10" spans="2:8" ht="12.75">
      <c r="B10" s="9" t="s">
        <v>21</v>
      </c>
      <c r="C10" s="10"/>
      <c r="D10" s="10"/>
      <c r="E10" s="10"/>
      <c r="F10" s="10"/>
      <c r="G10" s="10"/>
      <c r="H10" s="11"/>
    </row>
    <row r="11" spans="2:8" ht="12.75">
      <c r="B11" s="9" t="s">
        <v>22</v>
      </c>
      <c r="C11" s="10"/>
      <c r="D11" s="10"/>
      <c r="E11" s="10"/>
      <c r="F11" s="10"/>
      <c r="G11" s="10"/>
      <c r="H11" s="11"/>
    </row>
    <row r="12" spans="2:8" ht="12.75">
      <c r="B12" s="12" t="s">
        <v>23</v>
      </c>
      <c r="C12" s="6"/>
      <c r="D12" s="6"/>
      <c r="E12" s="6"/>
      <c r="F12" s="6"/>
      <c r="G12" s="6"/>
      <c r="H12" s="7"/>
    </row>
    <row r="14" spans="3:8" ht="12.75">
      <c r="C14" s="13" t="s">
        <v>24</v>
      </c>
      <c r="D14" s="167">
        <v>100</v>
      </c>
      <c r="E14" s="13" t="s">
        <v>25</v>
      </c>
      <c r="F14" s="13"/>
      <c r="G14" s="13"/>
      <c r="H14" s="13" t="s">
        <v>26</v>
      </c>
    </row>
    <row r="15" spans="3:8" ht="12.75">
      <c r="C15" s="13" t="s">
        <v>27</v>
      </c>
      <c r="D15" s="167">
        <v>1</v>
      </c>
      <c r="E15" s="13" t="s">
        <v>28</v>
      </c>
      <c r="F15" s="13"/>
      <c r="G15" s="13"/>
      <c r="H15" s="13" t="s">
        <v>29</v>
      </c>
    </row>
    <row r="16" spans="3:8" ht="12.75">
      <c r="C16" s="13" t="s">
        <v>30</v>
      </c>
      <c r="D16" s="167">
        <v>1.26</v>
      </c>
      <c r="E16" s="13" t="s">
        <v>31</v>
      </c>
      <c r="F16" s="13"/>
      <c r="G16" s="13"/>
      <c r="H16" s="13" t="s">
        <v>32</v>
      </c>
    </row>
    <row r="19" spans="3:5" ht="12.75">
      <c r="C19" s="13" t="s">
        <v>152</v>
      </c>
      <c r="D19" s="13"/>
      <c r="E19" s="13"/>
    </row>
    <row r="20" spans="3:5" ht="12.75">
      <c r="C20" s="13"/>
      <c r="D20" s="168">
        <f>D14*((2*(D16/1000)*D15)^0.003183)</f>
        <v>98.1134750042601</v>
      </c>
      <c r="E20" s="13" t="s">
        <v>26</v>
      </c>
    </row>
    <row r="26" spans="2:8" ht="12.75">
      <c r="B26" s="14" t="s">
        <v>33</v>
      </c>
      <c r="C26" s="15"/>
      <c r="D26" s="15"/>
      <c r="E26" s="15"/>
      <c r="F26" s="15"/>
      <c r="G26" s="15"/>
      <c r="H26" s="16"/>
    </row>
    <row r="28" spans="3:5" ht="12.75">
      <c r="C28" s="13" t="s">
        <v>34</v>
      </c>
      <c r="D28" s="167">
        <v>314</v>
      </c>
      <c r="E28" s="13" t="s">
        <v>35</v>
      </c>
    </row>
    <row r="29" spans="3:5" ht="12.75">
      <c r="C29" s="13" t="s">
        <v>30</v>
      </c>
      <c r="D29" s="168">
        <f>(1/(5*D28))*1000</f>
        <v>0.6369426751592356</v>
      </c>
      <c r="E29" s="13" t="s">
        <v>32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F12"/>
  <sheetViews>
    <sheetView workbookViewId="0" topLeftCell="A1">
      <selection activeCell="E17" sqref="E17"/>
    </sheetView>
  </sheetViews>
  <sheetFormatPr defaultColWidth="9.00390625" defaultRowHeight="12.75"/>
  <cols>
    <col min="1" max="1" width="6.625" style="0" customWidth="1"/>
    <col min="2" max="2" width="12.125" style="0" customWidth="1"/>
    <col min="3" max="3" width="9.375" style="0" customWidth="1"/>
    <col min="4" max="4" width="11.375" style="0" customWidth="1"/>
    <col min="5" max="5" width="10.875" style="0" customWidth="1"/>
  </cols>
  <sheetData>
    <row r="1" ht="13.5" thickBot="1"/>
    <row r="2" spans="2:6" ht="19.5" thickBot="1">
      <c r="B2" s="82"/>
      <c r="C2" s="83" t="s">
        <v>68</v>
      </c>
      <c r="D2" s="84"/>
      <c r="E2" s="85"/>
      <c r="F2" s="86"/>
    </row>
    <row r="3" spans="2:6" ht="15.75" thickBot="1">
      <c r="B3" s="87"/>
      <c r="C3" s="88" t="s">
        <v>69</v>
      </c>
      <c r="D3" s="88"/>
      <c r="E3" s="89"/>
      <c r="F3" s="90"/>
    </row>
    <row r="4" spans="2:6" ht="12.75">
      <c r="B4" s="91" t="s">
        <v>70</v>
      </c>
      <c r="C4" s="170">
        <v>0.0005</v>
      </c>
      <c r="D4" s="92" t="s">
        <v>71</v>
      </c>
      <c r="E4" s="172">
        <f>C4*25.4</f>
        <v>0.0127</v>
      </c>
      <c r="F4" s="93"/>
    </row>
    <row r="5" spans="2:6" ht="13.5" thickBot="1">
      <c r="B5" s="94" t="s">
        <v>72</v>
      </c>
      <c r="C5" s="171">
        <v>5</v>
      </c>
      <c r="D5" s="95" t="s">
        <v>148</v>
      </c>
      <c r="E5" s="173">
        <f>C5*25.4/1000</f>
        <v>0.127</v>
      </c>
      <c r="F5" s="47"/>
    </row>
    <row r="6" spans="2:6" ht="13.5" thickBot="1">
      <c r="B6" s="96"/>
      <c r="C6" s="97"/>
      <c r="D6" s="98"/>
      <c r="E6" s="98"/>
      <c r="F6" s="99"/>
    </row>
    <row r="7" spans="2:6" ht="17.25" thickBot="1">
      <c r="B7" s="100"/>
      <c r="C7" s="101" t="s">
        <v>73</v>
      </c>
      <c r="D7" s="101"/>
      <c r="E7" s="102"/>
      <c r="F7" s="103"/>
    </row>
    <row r="8" spans="2:6" ht="12.75">
      <c r="B8" s="104" t="s">
        <v>71</v>
      </c>
      <c r="C8" s="170">
        <v>0.017</v>
      </c>
      <c r="D8" s="105" t="s">
        <v>70</v>
      </c>
      <c r="E8" s="172">
        <f>C8/25.4</f>
        <v>0.0006692913385826772</v>
      </c>
      <c r="F8" s="93"/>
    </row>
    <row r="9" spans="2:6" ht="13.5" thickBot="1">
      <c r="B9" s="106" t="s">
        <v>74</v>
      </c>
      <c r="C9" s="95"/>
      <c r="D9" s="107" t="s">
        <v>72</v>
      </c>
      <c r="E9" s="169">
        <f>(C8*1000)/25.4</f>
        <v>0.6692913385826772</v>
      </c>
      <c r="F9" s="47"/>
    </row>
    <row r="11" ht="12.75">
      <c r="B11" t="s">
        <v>75</v>
      </c>
    </row>
    <row r="12" ht="12.75">
      <c r="B12" s="121" t="s">
        <v>76</v>
      </c>
    </row>
  </sheetData>
  <printOptions/>
  <pageMargins left="0.75" right="0.75" top="1" bottom="1" header="0.5" footer="0.5"/>
  <pageSetup horizontalDpi="1400" verticalDpi="14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310"/>
  <sheetViews>
    <sheetView workbookViewId="0" topLeftCell="A1">
      <pane ySplit="2" topLeftCell="BM3" activePane="bottomLeft" state="frozen"/>
      <selection pane="topLeft" activeCell="A1" sqref="A1"/>
      <selection pane="bottomLeft" activeCell="D152" sqref="D152"/>
    </sheetView>
  </sheetViews>
  <sheetFormatPr defaultColWidth="9.00390625" defaultRowHeight="12.75"/>
  <cols>
    <col min="1" max="1" width="3.125" style="144" customWidth="1"/>
    <col min="2" max="2" width="12.625" style="146" customWidth="1"/>
    <col min="3" max="3" width="30.00390625" style="147" customWidth="1"/>
    <col min="4" max="4" width="11.00390625" style="145" customWidth="1"/>
    <col min="5" max="5" width="8.75390625" style="143" customWidth="1"/>
    <col min="6" max="6" width="17.375" style="145" customWidth="1"/>
    <col min="7" max="7" width="22.875" style="144" customWidth="1"/>
    <col min="8" max="8" width="10.25390625" style="144" customWidth="1"/>
    <col min="9" max="9" width="9.25390625" style="144" customWidth="1"/>
    <col min="10" max="10" width="11.00390625" style="144" customWidth="1"/>
    <col min="11" max="11" width="16.00390625" style="144" customWidth="1"/>
    <col min="12" max="12" width="6.125" style="144" customWidth="1"/>
    <col min="13" max="13" width="12.625" style="144" customWidth="1"/>
    <col min="14" max="16384" width="9.125" style="144" customWidth="1"/>
  </cols>
  <sheetData>
    <row r="1" spans="1:14" ht="50.25" customHeight="1" thickBot="1">
      <c r="A1" s="256" t="s">
        <v>74</v>
      </c>
      <c r="B1" s="254" t="s">
        <v>52</v>
      </c>
      <c r="C1" s="255"/>
      <c r="D1" s="255"/>
      <c r="E1" s="255"/>
      <c r="F1" s="255"/>
      <c r="G1" s="162" t="s">
        <v>77</v>
      </c>
      <c r="H1" s="162"/>
      <c r="I1" s="162"/>
      <c r="J1" s="162"/>
      <c r="K1" s="162"/>
      <c r="L1" s="162"/>
      <c r="M1" s="162"/>
      <c r="N1" s="163"/>
    </row>
    <row r="2" spans="1:14" s="145" customFormat="1" ht="23.25" customHeight="1" thickBot="1">
      <c r="A2" s="257"/>
      <c r="B2" s="59" t="s">
        <v>50</v>
      </c>
      <c r="C2" s="60" t="s">
        <v>127</v>
      </c>
      <c r="D2" s="60" t="s">
        <v>51</v>
      </c>
      <c r="E2" s="60" t="s">
        <v>82</v>
      </c>
      <c r="F2" s="60" t="s">
        <v>96</v>
      </c>
      <c r="G2" s="60" t="s">
        <v>79</v>
      </c>
      <c r="H2" s="122" t="s">
        <v>78</v>
      </c>
      <c r="I2" s="60" t="s">
        <v>177</v>
      </c>
      <c r="J2" s="60" t="s">
        <v>95</v>
      </c>
      <c r="K2" s="164" t="s">
        <v>147</v>
      </c>
      <c r="L2" s="164" t="s">
        <v>222</v>
      </c>
      <c r="M2" s="165" t="s">
        <v>155</v>
      </c>
      <c r="N2" s="166"/>
    </row>
    <row r="3" spans="1:13" ht="13.5">
      <c r="A3" s="149"/>
      <c r="B3" s="56" t="s">
        <v>80</v>
      </c>
      <c r="C3" s="57" t="s">
        <v>158</v>
      </c>
      <c r="D3" s="57" t="s">
        <v>81</v>
      </c>
      <c r="E3" s="57">
        <v>70</v>
      </c>
      <c r="F3" s="57" t="s">
        <v>168</v>
      </c>
      <c r="G3" s="175">
        <v>0.05</v>
      </c>
      <c r="H3" s="175"/>
      <c r="I3" s="57"/>
      <c r="J3" s="57" t="s">
        <v>183</v>
      </c>
      <c r="K3" s="57"/>
      <c r="L3" s="57">
        <v>134</v>
      </c>
      <c r="M3" s="58"/>
    </row>
    <row r="4" spans="1:13" ht="13.5">
      <c r="A4" s="149"/>
      <c r="B4" s="51" t="s">
        <v>80</v>
      </c>
      <c r="C4" s="57" t="s">
        <v>158</v>
      </c>
      <c r="D4" s="50" t="s">
        <v>83</v>
      </c>
      <c r="E4" s="50">
        <v>61</v>
      </c>
      <c r="F4" s="50" t="s">
        <v>168</v>
      </c>
      <c r="G4" s="176">
        <v>0.075</v>
      </c>
      <c r="H4" s="176"/>
      <c r="I4" s="50"/>
      <c r="J4" s="50" t="s">
        <v>183</v>
      </c>
      <c r="K4" s="50"/>
      <c r="L4" s="50">
        <v>134</v>
      </c>
      <c r="M4" s="52"/>
    </row>
    <row r="5" spans="1:13" ht="13.5">
      <c r="A5" s="149"/>
      <c r="B5" s="51" t="s">
        <v>80</v>
      </c>
      <c r="C5" s="50" t="s">
        <v>158</v>
      </c>
      <c r="D5" s="50" t="s">
        <v>84</v>
      </c>
      <c r="E5" s="50">
        <v>45</v>
      </c>
      <c r="F5" s="50" t="s">
        <v>168</v>
      </c>
      <c r="G5" s="176">
        <v>0.1</v>
      </c>
      <c r="H5" s="176"/>
      <c r="I5" s="50"/>
      <c r="J5" s="50" t="s">
        <v>183</v>
      </c>
      <c r="K5" s="50"/>
      <c r="L5" s="50">
        <v>134</v>
      </c>
      <c r="M5" s="52"/>
    </row>
    <row r="6" spans="1:13" ht="13.5">
      <c r="A6" s="149"/>
      <c r="B6" s="51" t="s">
        <v>80</v>
      </c>
      <c r="C6" s="50" t="s">
        <v>158</v>
      </c>
      <c r="D6" s="50" t="s">
        <v>84</v>
      </c>
      <c r="E6" s="50">
        <v>53</v>
      </c>
      <c r="F6" s="50" t="s">
        <v>168</v>
      </c>
      <c r="G6" s="176">
        <v>0.125</v>
      </c>
      <c r="H6" s="176"/>
      <c r="I6" s="50"/>
      <c r="J6" s="50" t="s">
        <v>183</v>
      </c>
      <c r="K6" s="50"/>
      <c r="L6" s="50">
        <v>134</v>
      </c>
      <c r="M6" s="52"/>
    </row>
    <row r="7" spans="1:13" ht="13.5">
      <c r="A7" s="149"/>
      <c r="B7" s="51" t="s">
        <v>80</v>
      </c>
      <c r="C7" s="50" t="s">
        <v>158</v>
      </c>
      <c r="D7" s="50" t="s">
        <v>85</v>
      </c>
      <c r="E7" s="50">
        <v>48</v>
      </c>
      <c r="F7" s="50" t="s">
        <v>168</v>
      </c>
      <c r="G7" s="176">
        <v>0.15</v>
      </c>
      <c r="H7" s="176"/>
      <c r="I7" s="50"/>
      <c r="J7" s="50" t="s">
        <v>183</v>
      </c>
      <c r="K7" s="50"/>
      <c r="L7" s="50">
        <v>134</v>
      </c>
      <c r="M7" s="52"/>
    </row>
    <row r="8" spans="1:13" ht="13.5">
      <c r="A8" s="149"/>
      <c r="B8" s="51" t="s">
        <v>80</v>
      </c>
      <c r="C8" s="50" t="s">
        <v>158</v>
      </c>
      <c r="D8" s="50" t="s">
        <v>86</v>
      </c>
      <c r="E8" s="50">
        <v>41</v>
      </c>
      <c r="F8" s="50" t="s">
        <v>168</v>
      </c>
      <c r="G8" s="176">
        <v>0.18</v>
      </c>
      <c r="H8" s="176"/>
      <c r="I8" s="50"/>
      <c r="J8" s="50" t="s">
        <v>183</v>
      </c>
      <c r="K8" s="50"/>
      <c r="L8" s="50">
        <v>134</v>
      </c>
      <c r="M8" s="52"/>
    </row>
    <row r="9" spans="1:13" ht="13.5">
      <c r="A9" s="149"/>
      <c r="B9" s="51" t="s">
        <v>80</v>
      </c>
      <c r="C9" s="50" t="s">
        <v>158</v>
      </c>
      <c r="D9" s="50" t="s">
        <v>86</v>
      </c>
      <c r="E9" s="50">
        <v>44</v>
      </c>
      <c r="F9" s="50" t="s">
        <v>168</v>
      </c>
      <c r="G9" s="176">
        <v>0.2</v>
      </c>
      <c r="H9" s="176"/>
      <c r="I9" s="50"/>
      <c r="J9" s="50" t="s">
        <v>183</v>
      </c>
      <c r="K9" s="50"/>
      <c r="L9" s="50">
        <v>134</v>
      </c>
      <c r="M9" s="52"/>
    </row>
    <row r="10" spans="1:13" ht="13.5">
      <c r="A10" s="149"/>
      <c r="B10" s="51" t="s">
        <v>80</v>
      </c>
      <c r="C10" s="50" t="s">
        <v>158</v>
      </c>
      <c r="D10" s="50" t="s">
        <v>87</v>
      </c>
      <c r="E10" s="50">
        <v>49</v>
      </c>
      <c r="F10" s="50" t="s">
        <v>168</v>
      </c>
      <c r="G10" s="176">
        <v>0.225</v>
      </c>
      <c r="H10" s="176"/>
      <c r="I10" s="50"/>
      <c r="J10" s="50" t="s">
        <v>183</v>
      </c>
      <c r="K10" s="50"/>
      <c r="L10" s="50">
        <v>134</v>
      </c>
      <c r="M10" s="52"/>
    </row>
    <row r="11" spans="1:13" ht="13.5">
      <c r="A11" s="149"/>
      <c r="B11" s="51" t="s">
        <v>80</v>
      </c>
      <c r="C11" s="50" t="s">
        <v>158</v>
      </c>
      <c r="D11" s="50" t="s">
        <v>87</v>
      </c>
      <c r="E11" s="50">
        <v>53</v>
      </c>
      <c r="F11" s="50" t="s">
        <v>168</v>
      </c>
      <c r="G11" s="176">
        <v>0.25</v>
      </c>
      <c r="H11" s="176"/>
      <c r="I11" s="50"/>
      <c r="J11" s="50" t="s">
        <v>183</v>
      </c>
      <c r="K11" s="50"/>
      <c r="L11" s="50">
        <v>134</v>
      </c>
      <c r="M11" s="52" t="s">
        <v>169</v>
      </c>
    </row>
    <row r="12" spans="1:13" ht="13.5">
      <c r="A12" s="149"/>
      <c r="B12" s="51" t="s">
        <v>80</v>
      </c>
      <c r="C12" s="50" t="s">
        <v>158</v>
      </c>
      <c r="D12" s="50" t="s">
        <v>88</v>
      </c>
      <c r="E12" s="50">
        <v>48</v>
      </c>
      <c r="F12" s="50" t="s">
        <v>168</v>
      </c>
      <c r="G12" s="176">
        <v>0.3</v>
      </c>
      <c r="H12" s="176"/>
      <c r="I12" s="50"/>
      <c r="J12" s="50" t="s">
        <v>183</v>
      </c>
      <c r="K12" s="50"/>
      <c r="L12" s="50">
        <v>134</v>
      </c>
      <c r="M12" s="52"/>
    </row>
    <row r="13" spans="1:13" ht="13.5">
      <c r="A13" s="149"/>
      <c r="B13" s="51" t="s">
        <v>80</v>
      </c>
      <c r="C13" s="50" t="s">
        <v>158</v>
      </c>
      <c r="D13" s="50" t="s">
        <v>89</v>
      </c>
      <c r="E13" s="50">
        <v>41</v>
      </c>
      <c r="F13" s="50" t="s">
        <v>168</v>
      </c>
      <c r="G13" s="176">
        <v>0.36</v>
      </c>
      <c r="H13" s="176"/>
      <c r="I13" s="50"/>
      <c r="J13" s="50" t="s">
        <v>183</v>
      </c>
      <c r="K13" s="50"/>
      <c r="L13" s="50">
        <v>134</v>
      </c>
      <c r="M13" s="52"/>
    </row>
    <row r="14" spans="1:13" ht="13.5">
      <c r="A14" s="149"/>
      <c r="B14" s="51" t="s">
        <v>80</v>
      </c>
      <c r="C14" s="50" t="s">
        <v>158</v>
      </c>
      <c r="D14" s="50" t="s">
        <v>89</v>
      </c>
      <c r="E14" s="50">
        <v>44</v>
      </c>
      <c r="F14" s="50" t="s">
        <v>168</v>
      </c>
      <c r="G14" s="176">
        <v>0.38</v>
      </c>
      <c r="H14" s="176"/>
      <c r="I14" s="50"/>
      <c r="J14" s="50" t="s">
        <v>183</v>
      </c>
      <c r="K14" s="50"/>
      <c r="L14" s="50">
        <v>134</v>
      </c>
      <c r="M14" s="52"/>
    </row>
    <row r="15" spans="1:13" ht="13.5">
      <c r="A15" s="149"/>
      <c r="B15" s="51" t="s">
        <v>80</v>
      </c>
      <c r="C15" s="50" t="s">
        <v>158</v>
      </c>
      <c r="D15" s="50" t="s">
        <v>89</v>
      </c>
      <c r="E15" s="50">
        <v>47.5</v>
      </c>
      <c r="F15" s="50" t="s">
        <v>168</v>
      </c>
      <c r="G15" s="176">
        <v>0.41</v>
      </c>
      <c r="H15" s="176"/>
      <c r="I15" s="50"/>
      <c r="J15" s="50" t="s">
        <v>183</v>
      </c>
      <c r="K15" s="50"/>
      <c r="L15" s="50">
        <v>134</v>
      </c>
      <c r="M15" s="52"/>
    </row>
    <row r="16" spans="1:13" ht="13.5">
      <c r="A16" s="149"/>
      <c r="B16" s="51" t="s">
        <v>80</v>
      </c>
      <c r="C16" s="50" t="s">
        <v>158</v>
      </c>
      <c r="D16" s="50" t="s">
        <v>91</v>
      </c>
      <c r="E16" s="50">
        <v>41</v>
      </c>
      <c r="F16" s="50" t="s">
        <v>168</v>
      </c>
      <c r="G16" s="176">
        <v>0.51</v>
      </c>
      <c r="H16" s="176"/>
      <c r="I16" s="50"/>
      <c r="J16" s="50" t="s">
        <v>183</v>
      </c>
      <c r="K16" s="50"/>
      <c r="L16" s="50">
        <v>134</v>
      </c>
      <c r="M16" s="52"/>
    </row>
    <row r="17" spans="1:13" ht="13.5">
      <c r="A17" s="149"/>
      <c r="B17" s="51" t="s">
        <v>80</v>
      </c>
      <c r="C17" s="50" t="s">
        <v>158</v>
      </c>
      <c r="D17" s="50" t="s">
        <v>90</v>
      </c>
      <c r="E17" s="50">
        <v>44</v>
      </c>
      <c r="F17" s="50" t="s">
        <v>168</v>
      </c>
      <c r="G17" s="176">
        <v>0.8</v>
      </c>
      <c r="H17" s="176"/>
      <c r="I17" s="50"/>
      <c r="J17" s="50" t="s">
        <v>183</v>
      </c>
      <c r="K17" s="50"/>
      <c r="L17" s="50">
        <v>134</v>
      </c>
      <c r="M17" s="52"/>
    </row>
    <row r="18" spans="1:13" ht="13.5">
      <c r="A18" s="149"/>
      <c r="B18" s="51" t="s">
        <v>80</v>
      </c>
      <c r="C18" s="50" t="s">
        <v>158</v>
      </c>
      <c r="D18" s="50" t="s">
        <v>92</v>
      </c>
      <c r="E18" s="50">
        <v>44</v>
      </c>
      <c r="F18" s="50" t="s">
        <v>168</v>
      </c>
      <c r="G18" s="176">
        <v>1</v>
      </c>
      <c r="H18" s="176"/>
      <c r="I18" s="50"/>
      <c r="J18" s="50" t="s">
        <v>183</v>
      </c>
      <c r="K18" s="50"/>
      <c r="L18" s="50">
        <v>134</v>
      </c>
      <c r="M18" s="52"/>
    </row>
    <row r="19" spans="1:13" ht="13.5">
      <c r="A19" s="149"/>
      <c r="B19" s="51" t="s">
        <v>80</v>
      </c>
      <c r="C19" s="50" t="s">
        <v>158</v>
      </c>
      <c r="D19" s="50" t="s">
        <v>93</v>
      </c>
      <c r="E19" s="50">
        <v>44</v>
      </c>
      <c r="F19" s="50" t="s">
        <v>168</v>
      </c>
      <c r="G19" s="176">
        <v>1.2</v>
      </c>
      <c r="H19" s="176"/>
      <c r="I19" s="50"/>
      <c r="J19" s="50" t="s">
        <v>183</v>
      </c>
      <c r="K19" s="50"/>
      <c r="L19" s="50">
        <v>134</v>
      </c>
      <c r="M19" s="52"/>
    </row>
    <row r="20" spans="1:13" ht="13.5">
      <c r="A20" s="149"/>
      <c r="B20" s="51"/>
      <c r="C20" s="50"/>
      <c r="D20" s="50"/>
      <c r="E20" s="50"/>
      <c r="F20" s="50"/>
      <c r="G20" s="176"/>
      <c r="H20" s="176"/>
      <c r="I20" s="50"/>
      <c r="J20" s="50"/>
      <c r="K20" s="50"/>
      <c r="L20" s="50"/>
      <c r="M20" s="52"/>
    </row>
    <row r="21" spans="1:13" ht="13.5">
      <c r="A21" s="149"/>
      <c r="B21" s="51"/>
      <c r="C21" s="50"/>
      <c r="D21" s="50"/>
      <c r="E21" s="50"/>
      <c r="F21" s="50"/>
      <c r="G21" s="176"/>
      <c r="H21" s="176"/>
      <c r="I21" s="50"/>
      <c r="J21" s="50"/>
      <c r="K21" s="50"/>
      <c r="L21" s="50"/>
      <c r="M21" s="52"/>
    </row>
    <row r="22" spans="1:13" ht="13.5">
      <c r="A22" s="149"/>
      <c r="B22" s="51"/>
      <c r="C22" s="50"/>
      <c r="D22" s="50"/>
      <c r="E22" s="50"/>
      <c r="F22" s="50"/>
      <c r="G22" s="176"/>
      <c r="H22" s="176"/>
      <c r="I22" s="50"/>
      <c r="J22" s="50"/>
      <c r="K22" s="50"/>
      <c r="L22" s="50"/>
      <c r="M22" s="52"/>
    </row>
    <row r="23" spans="1:13" ht="13.5">
      <c r="A23" s="149"/>
      <c r="B23" s="56" t="s">
        <v>80</v>
      </c>
      <c r="C23" s="57" t="s">
        <v>158</v>
      </c>
      <c r="D23" s="57">
        <v>106</v>
      </c>
      <c r="E23" s="57">
        <v>70</v>
      </c>
      <c r="F23" s="57" t="s">
        <v>94</v>
      </c>
      <c r="G23" s="175">
        <v>0.05</v>
      </c>
      <c r="H23" s="176"/>
      <c r="I23" s="50">
        <v>0.018</v>
      </c>
      <c r="J23" s="50" t="s">
        <v>183</v>
      </c>
      <c r="K23" s="161"/>
      <c r="L23" s="161">
        <v>134</v>
      </c>
      <c r="M23" s="52"/>
    </row>
    <row r="24" spans="1:13" ht="13.5">
      <c r="A24" s="149"/>
      <c r="B24" s="51" t="s">
        <v>80</v>
      </c>
      <c r="C24" s="50" t="s">
        <v>158</v>
      </c>
      <c r="D24" s="50">
        <v>1080</v>
      </c>
      <c r="E24" s="50">
        <v>62</v>
      </c>
      <c r="F24" s="57" t="s">
        <v>97</v>
      </c>
      <c r="G24" s="175">
        <v>0.073</v>
      </c>
      <c r="H24" s="176"/>
      <c r="I24" s="50">
        <v>0.018</v>
      </c>
      <c r="J24" s="50" t="s">
        <v>183</v>
      </c>
      <c r="K24" s="161"/>
      <c r="L24" s="161">
        <v>134</v>
      </c>
      <c r="M24" s="52"/>
    </row>
    <row r="25" spans="1:13" ht="13.5">
      <c r="A25" s="149"/>
      <c r="B25" s="51" t="s">
        <v>80</v>
      </c>
      <c r="C25" s="50" t="s">
        <v>158</v>
      </c>
      <c r="D25" s="50">
        <v>1080</v>
      </c>
      <c r="E25" s="50">
        <v>64</v>
      </c>
      <c r="F25" s="57" t="s">
        <v>98</v>
      </c>
      <c r="G25" s="175">
        <v>0.078</v>
      </c>
      <c r="H25" s="176"/>
      <c r="I25" s="50">
        <v>0.018</v>
      </c>
      <c r="J25" s="50" t="s">
        <v>183</v>
      </c>
      <c r="K25" s="161"/>
      <c r="L25" s="161">
        <v>134</v>
      </c>
      <c r="M25" s="52"/>
    </row>
    <row r="26" spans="1:13" ht="13.5">
      <c r="A26" s="149"/>
      <c r="B26" s="51" t="s">
        <v>80</v>
      </c>
      <c r="C26" s="50" t="s">
        <v>158</v>
      </c>
      <c r="D26" s="50">
        <v>1080</v>
      </c>
      <c r="E26" s="50">
        <v>62</v>
      </c>
      <c r="F26" s="57" t="s">
        <v>99</v>
      </c>
      <c r="G26" s="175">
        <v>0.073</v>
      </c>
      <c r="H26" s="176"/>
      <c r="I26" s="50">
        <v>0.018</v>
      </c>
      <c r="J26" s="50" t="s">
        <v>183</v>
      </c>
      <c r="K26" s="161"/>
      <c r="L26" s="161">
        <v>134</v>
      </c>
      <c r="M26" s="52"/>
    </row>
    <row r="27" spans="1:13" ht="13.5">
      <c r="A27" s="149"/>
      <c r="B27" s="51" t="s">
        <v>80</v>
      </c>
      <c r="C27" s="50" t="s">
        <v>158</v>
      </c>
      <c r="D27" s="50">
        <v>2113</v>
      </c>
      <c r="E27" s="50">
        <v>56</v>
      </c>
      <c r="F27" s="57" t="s">
        <v>100</v>
      </c>
      <c r="G27" s="175">
        <v>0.103</v>
      </c>
      <c r="H27" s="176"/>
      <c r="I27" s="50">
        <v>0.018</v>
      </c>
      <c r="J27" s="50" t="s">
        <v>183</v>
      </c>
      <c r="K27" s="161"/>
      <c r="L27" s="161">
        <v>134</v>
      </c>
      <c r="M27" s="52"/>
    </row>
    <row r="28" spans="1:13" ht="13.5">
      <c r="A28" s="149"/>
      <c r="B28" s="51" t="s">
        <v>80</v>
      </c>
      <c r="C28" s="50" t="s">
        <v>158</v>
      </c>
      <c r="D28" s="50">
        <v>2125</v>
      </c>
      <c r="E28" s="50">
        <v>55</v>
      </c>
      <c r="F28" s="57" t="s">
        <v>101</v>
      </c>
      <c r="G28" s="175">
        <v>0.109</v>
      </c>
      <c r="H28" s="176"/>
      <c r="I28" s="50">
        <v>0.018</v>
      </c>
      <c r="J28" s="50" t="s">
        <v>183</v>
      </c>
      <c r="K28" s="161"/>
      <c r="L28" s="161">
        <v>134</v>
      </c>
      <c r="M28" s="52"/>
    </row>
    <row r="29" spans="1:13" ht="13.5">
      <c r="A29" s="149"/>
      <c r="B29" s="51" t="s">
        <v>80</v>
      </c>
      <c r="C29" s="50" t="s">
        <v>158</v>
      </c>
      <c r="D29" s="50">
        <v>2125</v>
      </c>
      <c r="E29" s="50">
        <v>55</v>
      </c>
      <c r="F29" s="57" t="s">
        <v>102</v>
      </c>
      <c r="G29" s="175">
        <v>0.109</v>
      </c>
      <c r="H29" s="176"/>
      <c r="I29" s="50">
        <v>0.018</v>
      </c>
      <c r="J29" s="50" t="s">
        <v>183</v>
      </c>
      <c r="K29" s="161"/>
      <c r="L29" s="161">
        <v>134</v>
      </c>
      <c r="M29" s="52"/>
    </row>
    <row r="30" spans="1:13" ht="13.5">
      <c r="A30" s="149"/>
      <c r="B30" s="51" t="s">
        <v>80</v>
      </c>
      <c r="C30" s="50" t="s">
        <v>158</v>
      </c>
      <c r="D30" s="50">
        <v>2125</v>
      </c>
      <c r="E30" s="50">
        <v>57</v>
      </c>
      <c r="F30" s="57" t="s">
        <v>103</v>
      </c>
      <c r="G30" s="175">
        <v>0.115</v>
      </c>
      <c r="H30" s="176"/>
      <c r="I30" s="50">
        <v>0.018</v>
      </c>
      <c r="J30" s="50" t="s">
        <v>183</v>
      </c>
      <c r="K30" s="161"/>
      <c r="L30" s="161">
        <v>134</v>
      </c>
      <c r="M30" s="52"/>
    </row>
    <row r="31" spans="1:13" ht="13.5">
      <c r="A31" s="149"/>
      <c r="B31" s="51" t="s">
        <v>80</v>
      </c>
      <c r="C31" s="50" t="s">
        <v>158</v>
      </c>
      <c r="D31" s="50">
        <v>2116</v>
      </c>
      <c r="E31" s="50">
        <v>50</v>
      </c>
      <c r="F31" s="57" t="s">
        <v>104</v>
      </c>
      <c r="G31" s="175">
        <v>0.115</v>
      </c>
      <c r="H31" s="176"/>
      <c r="I31" s="50">
        <v>0.018</v>
      </c>
      <c r="J31" s="50" t="s">
        <v>183</v>
      </c>
      <c r="K31" s="161"/>
      <c r="L31" s="161">
        <v>134</v>
      </c>
      <c r="M31" s="52" t="s">
        <v>151</v>
      </c>
    </row>
    <row r="32" spans="1:13" ht="13.5">
      <c r="A32" s="149"/>
      <c r="B32" s="51" t="s">
        <v>80</v>
      </c>
      <c r="C32" s="50" t="s">
        <v>158</v>
      </c>
      <c r="D32" s="50">
        <v>2116</v>
      </c>
      <c r="E32" s="50">
        <v>53</v>
      </c>
      <c r="F32" s="57" t="s">
        <v>105</v>
      </c>
      <c r="G32" s="175">
        <v>0.125</v>
      </c>
      <c r="H32" s="176"/>
      <c r="I32" s="50">
        <v>0.018</v>
      </c>
      <c r="J32" s="50" t="s">
        <v>183</v>
      </c>
      <c r="K32" s="161"/>
      <c r="L32" s="161">
        <v>134</v>
      </c>
      <c r="M32" s="52" t="s">
        <v>150</v>
      </c>
    </row>
    <row r="33" spans="1:13" ht="13.5">
      <c r="A33" s="149"/>
      <c r="B33" s="51" t="s">
        <v>80</v>
      </c>
      <c r="C33" s="50" t="s">
        <v>158</v>
      </c>
      <c r="D33" s="50">
        <v>2165</v>
      </c>
      <c r="E33" s="50">
        <v>53</v>
      </c>
      <c r="F33" s="57" t="s">
        <v>106</v>
      </c>
      <c r="G33" s="175">
        <v>0.146</v>
      </c>
      <c r="H33" s="176"/>
      <c r="I33" s="50">
        <v>0.018</v>
      </c>
      <c r="J33" s="50" t="s">
        <v>183</v>
      </c>
      <c r="K33" s="161"/>
      <c r="L33" s="161">
        <v>134</v>
      </c>
      <c r="M33" s="52"/>
    </row>
    <row r="34" spans="1:13" ht="13.5">
      <c r="A34" s="149"/>
      <c r="B34" s="51" t="s">
        <v>80</v>
      </c>
      <c r="C34" s="50" t="s">
        <v>158</v>
      </c>
      <c r="D34" s="50">
        <v>2157</v>
      </c>
      <c r="E34" s="50">
        <v>52</v>
      </c>
      <c r="F34" s="57" t="s">
        <v>107</v>
      </c>
      <c r="G34" s="175">
        <v>0.168</v>
      </c>
      <c r="H34" s="176"/>
      <c r="I34" s="50">
        <v>0.018</v>
      </c>
      <c r="J34" s="50" t="s">
        <v>183</v>
      </c>
      <c r="K34" s="161"/>
      <c r="L34" s="161">
        <v>134</v>
      </c>
      <c r="M34" s="52" t="s">
        <v>151</v>
      </c>
    </row>
    <row r="35" spans="1:13" ht="13.5">
      <c r="A35" s="149"/>
      <c r="B35" s="51" t="s">
        <v>80</v>
      </c>
      <c r="C35" s="50" t="s">
        <v>158</v>
      </c>
      <c r="D35" s="50">
        <v>7628</v>
      </c>
      <c r="E35" s="50">
        <v>47.5</v>
      </c>
      <c r="F35" s="57" t="s">
        <v>108</v>
      </c>
      <c r="G35" s="175">
        <v>0.208</v>
      </c>
      <c r="H35" s="176"/>
      <c r="I35" s="50">
        <v>0.018</v>
      </c>
      <c r="J35" s="50" t="s">
        <v>183</v>
      </c>
      <c r="K35" s="161"/>
      <c r="L35" s="161">
        <v>134</v>
      </c>
      <c r="M35" s="52"/>
    </row>
    <row r="36" spans="1:13" ht="13.5">
      <c r="A36" s="149"/>
      <c r="B36" s="51" t="s">
        <v>80</v>
      </c>
      <c r="C36" s="50" t="s">
        <v>158</v>
      </c>
      <c r="D36" s="50">
        <v>7628</v>
      </c>
      <c r="E36" s="50">
        <v>42</v>
      </c>
      <c r="F36" s="57" t="s">
        <v>109</v>
      </c>
      <c r="G36" s="175">
        <v>0.182</v>
      </c>
      <c r="H36" s="176"/>
      <c r="I36" s="50">
        <v>0.018</v>
      </c>
      <c r="J36" s="50" t="s">
        <v>183</v>
      </c>
      <c r="K36" s="50"/>
      <c r="L36" s="50">
        <v>134</v>
      </c>
      <c r="M36" s="52"/>
    </row>
    <row r="37" spans="1:13" ht="13.5">
      <c r="A37" s="149"/>
      <c r="B37" s="51" t="s">
        <v>80</v>
      </c>
      <c r="C37" s="50" t="s">
        <v>158</v>
      </c>
      <c r="D37" s="50">
        <v>7628</v>
      </c>
      <c r="E37" s="50">
        <v>44</v>
      </c>
      <c r="F37" s="57" t="s">
        <v>110</v>
      </c>
      <c r="G37" s="175">
        <v>0.191</v>
      </c>
      <c r="H37" s="176"/>
      <c r="I37" s="50">
        <v>0.018</v>
      </c>
      <c r="J37" s="50" t="s">
        <v>183</v>
      </c>
      <c r="K37" s="50"/>
      <c r="L37" s="50">
        <v>134</v>
      </c>
      <c r="M37" s="52"/>
    </row>
    <row r="38" spans="1:13" ht="13.5">
      <c r="A38" s="149"/>
      <c r="B38" s="51" t="s">
        <v>80</v>
      </c>
      <c r="C38" s="50" t="s">
        <v>158</v>
      </c>
      <c r="D38" s="50">
        <v>7628</v>
      </c>
      <c r="E38" s="50">
        <v>44</v>
      </c>
      <c r="F38" s="57" t="s">
        <v>111</v>
      </c>
      <c r="G38" s="175">
        <v>0.191</v>
      </c>
      <c r="H38" s="176"/>
      <c r="I38" s="50">
        <v>0.018</v>
      </c>
      <c r="J38" s="50" t="s">
        <v>183</v>
      </c>
      <c r="K38" s="50"/>
      <c r="L38" s="50">
        <v>134</v>
      </c>
      <c r="M38" s="52"/>
    </row>
    <row r="39" spans="1:13" ht="13.5">
      <c r="A39" s="149"/>
      <c r="B39" s="51" t="s">
        <v>80</v>
      </c>
      <c r="C39" s="50" t="s">
        <v>158</v>
      </c>
      <c r="D39" s="50">
        <v>2116</v>
      </c>
      <c r="E39" s="50">
        <v>45</v>
      </c>
      <c r="F39" s="57" t="s">
        <v>128</v>
      </c>
      <c r="G39" s="175">
        <v>0.1</v>
      </c>
      <c r="H39" s="176">
        <v>4.75</v>
      </c>
      <c r="I39" s="50">
        <v>0.018</v>
      </c>
      <c r="J39" s="50" t="s">
        <v>183</v>
      </c>
      <c r="K39" s="50"/>
      <c r="L39" s="50">
        <v>134</v>
      </c>
      <c r="M39" s="52" t="s">
        <v>150</v>
      </c>
    </row>
    <row r="40" spans="1:13" ht="13.5">
      <c r="A40" s="149"/>
      <c r="B40" s="51" t="s">
        <v>80</v>
      </c>
      <c r="C40" s="50" t="s">
        <v>158</v>
      </c>
      <c r="D40" s="50">
        <v>2116</v>
      </c>
      <c r="E40" s="50">
        <v>53</v>
      </c>
      <c r="F40" s="57" t="s">
        <v>128</v>
      </c>
      <c r="G40" s="175">
        <v>0.125</v>
      </c>
      <c r="H40" s="176">
        <v>4.57</v>
      </c>
      <c r="I40" s="50">
        <v>0.018</v>
      </c>
      <c r="J40" s="50" t="s">
        <v>183</v>
      </c>
      <c r="K40" s="50"/>
      <c r="L40" s="50">
        <v>134</v>
      </c>
      <c r="M40" s="52" t="s">
        <v>150</v>
      </c>
    </row>
    <row r="41" spans="1:13" ht="13.5">
      <c r="A41" s="149"/>
      <c r="B41" s="51" t="s">
        <v>80</v>
      </c>
      <c r="C41" s="50" t="s">
        <v>158</v>
      </c>
      <c r="D41" s="50">
        <v>2157</v>
      </c>
      <c r="E41" s="50">
        <v>48</v>
      </c>
      <c r="F41" s="57" t="s">
        <v>128</v>
      </c>
      <c r="G41" s="175">
        <v>0.15</v>
      </c>
      <c r="H41" s="176">
        <v>4.68</v>
      </c>
      <c r="I41" s="50">
        <v>0.018</v>
      </c>
      <c r="J41" s="50" t="s">
        <v>183</v>
      </c>
      <c r="K41" s="50"/>
      <c r="L41" s="50">
        <v>134</v>
      </c>
      <c r="M41" s="52" t="s">
        <v>150</v>
      </c>
    </row>
    <row r="42" spans="1:13" ht="13.5">
      <c r="A42" s="149"/>
      <c r="B42" s="51"/>
      <c r="C42" s="50"/>
      <c r="D42" s="50"/>
      <c r="E42" s="50"/>
      <c r="F42" s="50"/>
      <c r="G42" s="176"/>
      <c r="H42" s="176"/>
      <c r="I42" s="50"/>
      <c r="J42" s="50"/>
      <c r="K42" s="50"/>
      <c r="L42" s="50"/>
      <c r="M42" s="52"/>
    </row>
    <row r="43" spans="1:13" ht="13.5">
      <c r="A43" s="149"/>
      <c r="B43" s="51"/>
      <c r="C43" s="50"/>
      <c r="D43" s="196"/>
      <c r="E43" s="50"/>
      <c r="F43" s="50"/>
      <c r="G43" s="176"/>
      <c r="H43" s="176"/>
      <c r="I43" s="50"/>
      <c r="J43" s="50"/>
      <c r="K43" s="50"/>
      <c r="L43" s="50"/>
      <c r="M43" s="52"/>
    </row>
    <row r="44" spans="1:13" ht="13.5">
      <c r="A44" s="149"/>
      <c r="B44" s="51" t="s">
        <v>80</v>
      </c>
      <c r="C44" s="50" t="s">
        <v>112</v>
      </c>
      <c r="D44" s="200" t="s">
        <v>122</v>
      </c>
      <c r="E44" s="196" t="s">
        <v>123</v>
      </c>
      <c r="F44" s="50" t="s">
        <v>168</v>
      </c>
      <c r="G44" s="176">
        <v>0.051</v>
      </c>
      <c r="H44" s="176">
        <v>4.4</v>
      </c>
      <c r="I44" s="50"/>
      <c r="J44" s="50" t="s">
        <v>124</v>
      </c>
      <c r="K44" s="50">
        <v>0.0127</v>
      </c>
      <c r="L44" s="50">
        <v>175</v>
      </c>
      <c r="M44" s="52"/>
    </row>
    <row r="45" spans="1:13" ht="13.5">
      <c r="A45" s="149"/>
      <c r="B45" s="51" t="s">
        <v>80</v>
      </c>
      <c r="C45" s="50" t="s">
        <v>112</v>
      </c>
      <c r="D45" s="200" t="s">
        <v>125</v>
      </c>
      <c r="E45" s="196" t="s">
        <v>126</v>
      </c>
      <c r="F45" s="50" t="s">
        <v>168</v>
      </c>
      <c r="G45" s="176">
        <v>0.068</v>
      </c>
      <c r="H45" s="176">
        <v>4.4</v>
      </c>
      <c r="I45" s="50"/>
      <c r="J45" s="50" t="s">
        <v>124</v>
      </c>
      <c r="K45" s="50">
        <v>0.0127</v>
      </c>
      <c r="L45" s="50">
        <v>175</v>
      </c>
      <c r="M45" s="52"/>
    </row>
    <row r="46" spans="1:13" ht="13.5">
      <c r="A46" s="149"/>
      <c r="B46" s="51" t="s">
        <v>80</v>
      </c>
      <c r="C46" s="50" t="s">
        <v>112</v>
      </c>
      <c r="D46" s="200" t="s">
        <v>129</v>
      </c>
      <c r="E46" s="196" t="s">
        <v>141</v>
      </c>
      <c r="F46" s="50" t="s">
        <v>168</v>
      </c>
      <c r="G46" s="176">
        <v>0.081</v>
      </c>
      <c r="H46" s="176">
        <v>4.4</v>
      </c>
      <c r="I46" s="50"/>
      <c r="J46" s="50" t="s">
        <v>124</v>
      </c>
      <c r="K46" s="50">
        <v>0.0127</v>
      </c>
      <c r="L46" s="50">
        <v>175</v>
      </c>
      <c r="M46" s="52"/>
    </row>
    <row r="47" spans="1:13" ht="13.5">
      <c r="A47" s="149"/>
      <c r="B47" s="51" t="s">
        <v>80</v>
      </c>
      <c r="C47" s="50" t="s">
        <v>112</v>
      </c>
      <c r="D47" s="200" t="s">
        <v>129</v>
      </c>
      <c r="E47" s="196" t="s">
        <v>142</v>
      </c>
      <c r="F47" s="50" t="s">
        <v>168</v>
      </c>
      <c r="G47" s="176">
        <v>0.089</v>
      </c>
      <c r="H47" s="176">
        <v>4.4</v>
      </c>
      <c r="I47" s="50"/>
      <c r="J47" s="50" t="s">
        <v>124</v>
      </c>
      <c r="K47" s="50">
        <v>0.0127</v>
      </c>
      <c r="L47" s="50">
        <v>175</v>
      </c>
      <c r="M47" s="52"/>
    </row>
    <row r="48" spans="1:13" ht="13.5">
      <c r="A48" s="149"/>
      <c r="B48" s="51" t="s">
        <v>80</v>
      </c>
      <c r="C48" s="50" t="s">
        <v>112</v>
      </c>
      <c r="D48" s="200" t="s">
        <v>130</v>
      </c>
      <c r="E48" s="196" t="s">
        <v>143</v>
      </c>
      <c r="F48" s="50" t="s">
        <v>168</v>
      </c>
      <c r="G48" s="176">
        <v>0.94</v>
      </c>
      <c r="H48" s="176">
        <v>4.4</v>
      </c>
      <c r="I48" s="50"/>
      <c r="J48" s="50" t="s">
        <v>124</v>
      </c>
      <c r="K48" s="50">
        <v>0.0127</v>
      </c>
      <c r="L48" s="50">
        <v>175</v>
      </c>
      <c r="M48" s="52"/>
    </row>
    <row r="49" spans="1:13" ht="13.5">
      <c r="A49" s="149"/>
      <c r="B49" s="51" t="s">
        <v>80</v>
      </c>
      <c r="C49" s="50" t="s">
        <v>112</v>
      </c>
      <c r="D49" s="200" t="s">
        <v>130</v>
      </c>
      <c r="E49" s="196"/>
      <c r="F49" s="50" t="s">
        <v>168</v>
      </c>
      <c r="G49" s="176">
        <v>0.102</v>
      </c>
      <c r="H49" s="176">
        <v>4.4</v>
      </c>
      <c r="I49" s="50"/>
      <c r="J49" s="50" t="s">
        <v>124</v>
      </c>
      <c r="K49" s="50">
        <v>0.0127</v>
      </c>
      <c r="L49" s="50">
        <v>175</v>
      </c>
      <c r="M49" s="52"/>
    </row>
    <row r="50" spans="1:13" ht="13.5">
      <c r="A50" s="149"/>
      <c r="B50" s="51" t="s">
        <v>80</v>
      </c>
      <c r="C50" s="50" t="s">
        <v>112</v>
      </c>
      <c r="D50" s="200" t="s">
        <v>131</v>
      </c>
      <c r="E50" s="196" t="s">
        <v>144</v>
      </c>
      <c r="F50" s="50" t="s">
        <v>168</v>
      </c>
      <c r="G50" s="176">
        <v>0.107</v>
      </c>
      <c r="H50" s="176">
        <v>4.6</v>
      </c>
      <c r="I50" s="50"/>
      <c r="J50" s="50" t="s">
        <v>124</v>
      </c>
      <c r="K50" s="50">
        <v>0.0127</v>
      </c>
      <c r="L50" s="50">
        <v>175</v>
      </c>
      <c r="M50" s="52"/>
    </row>
    <row r="51" spans="1:13" ht="13.5">
      <c r="A51" s="149"/>
      <c r="B51" s="51" t="s">
        <v>80</v>
      </c>
      <c r="C51" s="50" t="s">
        <v>112</v>
      </c>
      <c r="D51" s="201" t="s">
        <v>180</v>
      </c>
      <c r="E51" s="196">
        <v>53</v>
      </c>
      <c r="F51" s="50" t="s">
        <v>168</v>
      </c>
      <c r="G51" s="176">
        <v>0.125</v>
      </c>
      <c r="H51" s="176">
        <v>4.6</v>
      </c>
      <c r="I51" s="50"/>
      <c r="J51" s="50" t="s">
        <v>124</v>
      </c>
      <c r="K51" s="50">
        <v>0.01778</v>
      </c>
      <c r="L51" s="50">
        <v>175</v>
      </c>
      <c r="M51" s="52"/>
    </row>
    <row r="52" spans="1:13" ht="13.5">
      <c r="A52" s="149"/>
      <c r="B52" s="51" t="s">
        <v>80</v>
      </c>
      <c r="C52" s="50" t="s">
        <v>112</v>
      </c>
      <c r="D52" s="200" t="s">
        <v>132</v>
      </c>
      <c r="E52" s="196" t="s">
        <v>145</v>
      </c>
      <c r="F52" s="50" t="s">
        <v>168</v>
      </c>
      <c r="G52" s="176">
        <v>0.15</v>
      </c>
      <c r="H52" s="176">
        <v>4.5</v>
      </c>
      <c r="I52" s="50"/>
      <c r="J52" s="50" t="s">
        <v>124</v>
      </c>
      <c r="K52" s="50">
        <v>0.01778</v>
      </c>
      <c r="L52" s="50">
        <v>175</v>
      </c>
      <c r="M52" s="52"/>
    </row>
    <row r="53" spans="1:13" ht="13.5">
      <c r="A53" s="149"/>
      <c r="B53" s="51" t="s">
        <v>80</v>
      </c>
      <c r="C53" s="50" t="s">
        <v>112</v>
      </c>
      <c r="D53" s="200" t="s">
        <v>133</v>
      </c>
      <c r="E53" s="196" t="s">
        <v>142</v>
      </c>
      <c r="F53" s="50" t="s">
        <v>168</v>
      </c>
      <c r="G53" s="176">
        <v>0.178</v>
      </c>
      <c r="H53" s="176">
        <v>4.5</v>
      </c>
      <c r="I53" s="50"/>
      <c r="J53" s="50" t="s">
        <v>124</v>
      </c>
      <c r="K53" s="50">
        <v>0.01778</v>
      </c>
      <c r="L53" s="50">
        <v>175</v>
      </c>
      <c r="M53" s="52"/>
    </row>
    <row r="54" spans="1:13" ht="13.5">
      <c r="A54" s="149"/>
      <c r="B54" s="51" t="s">
        <v>80</v>
      </c>
      <c r="C54" s="50" t="s">
        <v>112</v>
      </c>
      <c r="D54" s="200" t="s">
        <v>134</v>
      </c>
      <c r="E54" s="196"/>
      <c r="F54" s="50" t="s">
        <v>168</v>
      </c>
      <c r="G54" s="176">
        <v>0.187</v>
      </c>
      <c r="H54" s="176">
        <v>4.5</v>
      </c>
      <c r="I54" s="50"/>
      <c r="J54" s="50" t="s">
        <v>124</v>
      </c>
      <c r="K54" s="50">
        <v>0.025</v>
      </c>
      <c r="L54" s="50">
        <v>175</v>
      </c>
      <c r="M54" s="52"/>
    </row>
    <row r="55" spans="1:13" ht="13.5">
      <c r="A55" s="149"/>
      <c r="B55" s="51" t="s">
        <v>80</v>
      </c>
      <c r="C55" s="50" t="s">
        <v>112</v>
      </c>
      <c r="D55" s="200" t="s">
        <v>135</v>
      </c>
      <c r="E55" s="196" t="s">
        <v>146</v>
      </c>
      <c r="F55" s="50" t="s">
        <v>168</v>
      </c>
      <c r="G55" s="176">
        <v>0.2</v>
      </c>
      <c r="H55" s="176">
        <v>4.4</v>
      </c>
      <c r="I55" s="50"/>
      <c r="J55" s="50" t="s">
        <v>124</v>
      </c>
      <c r="K55" s="50">
        <v>0.025</v>
      </c>
      <c r="L55" s="50">
        <v>175</v>
      </c>
      <c r="M55" s="52"/>
    </row>
    <row r="56" spans="1:13" ht="13.5">
      <c r="A56" s="149"/>
      <c r="B56" s="51" t="s">
        <v>80</v>
      </c>
      <c r="C56" s="50" t="s">
        <v>112</v>
      </c>
      <c r="D56" s="201" t="s">
        <v>179</v>
      </c>
      <c r="E56" s="196">
        <v>53</v>
      </c>
      <c r="F56" s="50" t="s">
        <v>168</v>
      </c>
      <c r="G56" s="176">
        <v>0.25</v>
      </c>
      <c r="H56" s="176">
        <v>4.5</v>
      </c>
      <c r="I56" s="50"/>
      <c r="J56" s="50" t="s">
        <v>124</v>
      </c>
      <c r="K56" s="50">
        <v>0.025</v>
      </c>
      <c r="L56" s="50">
        <v>175</v>
      </c>
      <c r="M56" s="52"/>
    </row>
    <row r="57" spans="1:13" ht="13.5">
      <c r="A57" s="149"/>
      <c r="B57" s="51" t="s">
        <v>80</v>
      </c>
      <c r="C57" s="50" t="s">
        <v>112</v>
      </c>
      <c r="D57" s="200" t="s">
        <v>136</v>
      </c>
      <c r="E57" s="196" t="s">
        <v>145</v>
      </c>
      <c r="F57" s="50" t="s">
        <v>168</v>
      </c>
      <c r="G57" s="176">
        <v>0.3</v>
      </c>
      <c r="H57" s="176">
        <v>4.7</v>
      </c>
      <c r="I57" s="50"/>
      <c r="J57" s="50" t="s">
        <v>124</v>
      </c>
      <c r="K57" s="50">
        <v>0.0375</v>
      </c>
      <c r="L57" s="50">
        <v>175</v>
      </c>
      <c r="M57" s="52"/>
    </row>
    <row r="58" spans="1:13" ht="13.5">
      <c r="A58" s="149"/>
      <c r="B58" s="51" t="s">
        <v>80</v>
      </c>
      <c r="C58" s="50" t="s">
        <v>112</v>
      </c>
      <c r="D58" s="200" t="s">
        <v>137</v>
      </c>
      <c r="E58" s="50"/>
      <c r="F58" s="50" t="s">
        <v>168</v>
      </c>
      <c r="G58" s="176">
        <v>0.4</v>
      </c>
      <c r="H58" s="176">
        <v>4.7</v>
      </c>
      <c r="I58" s="50"/>
      <c r="J58" s="50" t="s">
        <v>124</v>
      </c>
      <c r="K58" s="50">
        <v>0.0375</v>
      </c>
      <c r="L58" s="50">
        <v>175</v>
      </c>
      <c r="M58" s="52"/>
    </row>
    <row r="59" spans="1:13" ht="13.5">
      <c r="A59" s="149"/>
      <c r="B59" s="51" t="s">
        <v>80</v>
      </c>
      <c r="C59" s="50" t="s">
        <v>112</v>
      </c>
      <c r="D59" s="200" t="s">
        <v>138</v>
      </c>
      <c r="E59" s="50"/>
      <c r="F59" s="50" t="s">
        <v>168</v>
      </c>
      <c r="G59" s="176">
        <v>0.5</v>
      </c>
      <c r="H59" s="176">
        <v>4.7</v>
      </c>
      <c r="I59" s="50"/>
      <c r="J59" s="50" t="s">
        <v>124</v>
      </c>
      <c r="K59" s="50">
        <v>0.0375</v>
      </c>
      <c r="L59" s="50">
        <v>175</v>
      </c>
      <c r="M59" s="52"/>
    </row>
    <row r="60" spans="1:13" ht="13.5">
      <c r="A60" s="149"/>
      <c r="B60" s="51" t="s">
        <v>80</v>
      </c>
      <c r="C60" s="50" t="s">
        <v>112</v>
      </c>
      <c r="D60" s="200" t="s">
        <v>139</v>
      </c>
      <c r="E60" s="50"/>
      <c r="F60" s="50" t="s">
        <v>168</v>
      </c>
      <c r="G60" s="176">
        <v>0.6</v>
      </c>
      <c r="H60" s="176">
        <v>4.7</v>
      </c>
      <c r="I60" s="50"/>
      <c r="J60" s="50" t="s">
        <v>124</v>
      </c>
      <c r="K60" s="50">
        <v>0.04826</v>
      </c>
      <c r="L60" s="50">
        <v>175</v>
      </c>
      <c r="M60" s="52"/>
    </row>
    <row r="61" spans="1:13" ht="13.5">
      <c r="A61" s="149"/>
      <c r="B61" s="51" t="s">
        <v>80</v>
      </c>
      <c r="C61" s="50" t="s">
        <v>112</v>
      </c>
      <c r="D61" s="200" t="s">
        <v>140</v>
      </c>
      <c r="E61" s="50"/>
      <c r="F61" s="50" t="s">
        <v>168</v>
      </c>
      <c r="G61" s="176">
        <v>0.8</v>
      </c>
      <c r="H61" s="176">
        <v>4.7</v>
      </c>
      <c r="I61" s="50"/>
      <c r="J61" s="50" t="s">
        <v>124</v>
      </c>
      <c r="K61" s="50">
        <v>0.04826</v>
      </c>
      <c r="L61" s="50">
        <v>175</v>
      </c>
      <c r="M61" s="52"/>
    </row>
    <row r="62" spans="1:13" ht="13.5">
      <c r="A62" s="149"/>
      <c r="B62" s="51"/>
      <c r="C62" s="50"/>
      <c r="D62" s="50"/>
      <c r="E62" s="50"/>
      <c r="F62" s="50"/>
      <c r="G62" s="176"/>
      <c r="H62" s="176"/>
      <c r="I62" s="50"/>
      <c r="J62" s="50"/>
      <c r="K62" s="50"/>
      <c r="L62" s="50"/>
      <c r="M62" s="52"/>
    </row>
    <row r="63" spans="1:13" ht="13.5">
      <c r="A63" s="149"/>
      <c r="B63" s="51" t="s">
        <v>80</v>
      </c>
      <c r="C63" s="50" t="s">
        <v>112</v>
      </c>
      <c r="D63" s="196">
        <v>106</v>
      </c>
      <c r="E63" s="196">
        <v>72</v>
      </c>
      <c r="F63" s="50" t="s">
        <v>128</v>
      </c>
      <c r="G63" s="176">
        <v>0.05</v>
      </c>
      <c r="H63" s="177"/>
      <c r="I63" s="50"/>
      <c r="J63" s="50" t="s">
        <v>124</v>
      </c>
      <c r="K63" s="50"/>
      <c r="L63" s="50">
        <v>175</v>
      </c>
      <c r="M63" s="52"/>
    </row>
    <row r="64" spans="1:13" ht="13.5">
      <c r="A64" s="149"/>
      <c r="B64" s="51" t="s">
        <v>80</v>
      </c>
      <c r="C64" s="50" t="s">
        <v>112</v>
      </c>
      <c r="D64" s="196">
        <v>1080</v>
      </c>
      <c r="E64" s="196">
        <v>68</v>
      </c>
      <c r="F64" s="50" t="s">
        <v>128</v>
      </c>
      <c r="G64" s="176">
        <v>0.06</v>
      </c>
      <c r="H64" s="177"/>
      <c r="I64" s="50"/>
      <c r="J64" s="50" t="s">
        <v>124</v>
      </c>
      <c r="K64" s="50"/>
      <c r="L64" s="50">
        <v>175</v>
      </c>
      <c r="M64" s="52"/>
    </row>
    <row r="65" spans="1:13" ht="13.5">
      <c r="A65" s="149"/>
      <c r="B65" s="51" t="s">
        <v>80</v>
      </c>
      <c r="C65" s="50" t="s">
        <v>112</v>
      </c>
      <c r="D65" s="196">
        <v>3313</v>
      </c>
      <c r="E65" s="196">
        <v>54</v>
      </c>
      <c r="F65" s="50" t="s">
        <v>128</v>
      </c>
      <c r="G65" s="176">
        <v>0.08</v>
      </c>
      <c r="H65" s="177"/>
      <c r="I65" s="50"/>
      <c r="J65" s="50" t="s">
        <v>124</v>
      </c>
      <c r="K65" s="50"/>
      <c r="L65" s="50">
        <v>175</v>
      </c>
      <c r="M65" s="52"/>
    </row>
    <row r="66" spans="1:13" ht="13.5">
      <c r="A66" s="149"/>
      <c r="B66" s="51" t="s">
        <v>80</v>
      </c>
      <c r="C66" s="50" t="s">
        <v>112</v>
      </c>
      <c r="D66" s="197">
        <v>2116</v>
      </c>
      <c r="E66" s="197">
        <v>50</v>
      </c>
      <c r="F66" s="174" t="s">
        <v>128</v>
      </c>
      <c r="G66" s="177">
        <v>0.115</v>
      </c>
      <c r="H66" s="177">
        <v>4.6</v>
      </c>
      <c r="I66" s="50"/>
      <c r="J66" s="50" t="s">
        <v>124</v>
      </c>
      <c r="K66" s="50"/>
      <c r="L66" s="50">
        <v>175</v>
      </c>
      <c r="M66" s="52"/>
    </row>
    <row r="67" spans="1:13" ht="13.5">
      <c r="A67" s="149"/>
      <c r="B67" s="51" t="s">
        <v>80</v>
      </c>
      <c r="C67" s="50" t="s">
        <v>112</v>
      </c>
      <c r="D67" s="197">
        <v>7628</v>
      </c>
      <c r="E67" s="197">
        <v>45</v>
      </c>
      <c r="F67" s="174" t="s">
        <v>128</v>
      </c>
      <c r="G67" s="177">
        <v>0.203</v>
      </c>
      <c r="H67" s="177">
        <v>4.7</v>
      </c>
      <c r="I67" s="50"/>
      <c r="J67" s="50" t="s">
        <v>124</v>
      </c>
      <c r="K67" s="50"/>
      <c r="L67" s="50">
        <v>175</v>
      </c>
      <c r="M67" s="52"/>
    </row>
    <row r="68" spans="1:13" ht="13.5">
      <c r="A68" s="149"/>
      <c r="B68" s="51" t="s">
        <v>80</v>
      </c>
      <c r="C68" s="50" t="s">
        <v>112</v>
      </c>
      <c r="D68" s="197">
        <v>106</v>
      </c>
      <c r="E68" s="197">
        <v>74</v>
      </c>
      <c r="F68" s="174" t="s">
        <v>178</v>
      </c>
      <c r="G68" s="178">
        <v>0.059</v>
      </c>
      <c r="H68" s="177">
        <v>4.1</v>
      </c>
      <c r="I68" s="50"/>
      <c r="J68" s="50" t="s">
        <v>124</v>
      </c>
      <c r="K68" s="50"/>
      <c r="L68" s="50">
        <v>175</v>
      </c>
      <c r="M68" s="52"/>
    </row>
    <row r="69" spans="1:13" ht="13.5">
      <c r="A69" s="149"/>
      <c r="B69" s="51" t="s">
        <v>80</v>
      </c>
      <c r="C69" s="50" t="s">
        <v>112</v>
      </c>
      <c r="D69" s="198">
        <v>1080</v>
      </c>
      <c r="E69" s="198">
        <v>62</v>
      </c>
      <c r="F69" s="174" t="s">
        <v>128</v>
      </c>
      <c r="G69" s="176">
        <v>0.075</v>
      </c>
      <c r="H69" s="177"/>
      <c r="I69" s="50"/>
      <c r="J69" s="50" t="s">
        <v>124</v>
      </c>
      <c r="K69" s="50"/>
      <c r="L69" s="50">
        <v>175</v>
      </c>
      <c r="M69" s="52"/>
    </row>
    <row r="70" spans="1:13" ht="13.5">
      <c r="A70" s="149"/>
      <c r="B70" s="51" t="s">
        <v>80</v>
      </c>
      <c r="C70" s="50" t="s">
        <v>112</v>
      </c>
      <c r="D70" s="198">
        <v>1080</v>
      </c>
      <c r="E70" s="198">
        <v>65</v>
      </c>
      <c r="F70" s="174" t="s">
        <v>178</v>
      </c>
      <c r="G70" s="176">
        <v>0.083</v>
      </c>
      <c r="H70" s="177"/>
      <c r="I70" s="50"/>
      <c r="J70" s="50" t="s">
        <v>124</v>
      </c>
      <c r="K70" s="50"/>
      <c r="L70" s="50">
        <v>175</v>
      </c>
      <c r="M70" s="52"/>
    </row>
    <row r="71" spans="1:13" ht="13.5">
      <c r="A71" s="149"/>
      <c r="B71" s="51" t="s">
        <v>80</v>
      </c>
      <c r="C71" s="50" t="s">
        <v>112</v>
      </c>
      <c r="D71" s="197">
        <v>1080</v>
      </c>
      <c r="E71" s="197">
        <v>68</v>
      </c>
      <c r="F71" s="174" t="s">
        <v>128</v>
      </c>
      <c r="G71" s="177">
        <v>0.09</v>
      </c>
      <c r="H71" s="177">
        <v>4.2</v>
      </c>
      <c r="I71" s="50"/>
      <c r="J71" s="50" t="s">
        <v>124</v>
      </c>
      <c r="K71" s="50"/>
      <c r="L71" s="50">
        <v>175</v>
      </c>
      <c r="M71" s="52"/>
    </row>
    <row r="72" spans="1:13" ht="13.5">
      <c r="A72" s="149"/>
      <c r="B72" s="51" t="s">
        <v>80</v>
      </c>
      <c r="C72" s="50" t="s">
        <v>112</v>
      </c>
      <c r="D72" s="199">
        <v>2116</v>
      </c>
      <c r="E72" s="199">
        <v>53</v>
      </c>
      <c r="F72" s="174" t="s">
        <v>128</v>
      </c>
      <c r="G72" s="179">
        <v>0.125</v>
      </c>
      <c r="H72" s="180">
        <v>4.5</v>
      </c>
      <c r="I72"/>
      <c r="J72" s="183" t="s">
        <v>124</v>
      </c>
      <c r="K72" s="50"/>
      <c r="L72" s="50">
        <v>175</v>
      </c>
      <c r="M72" s="52"/>
    </row>
    <row r="73" spans="1:13" ht="13.5">
      <c r="A73" s="149"/>
      <c r="B73" s="51"/>
      <c r="C73" s="50"/>
      <c r="D73" s="50"/>
      <c r="E73" s="50"/>
      <c r="F73" s="50"/>
      <c r="G73" s="176"/>
      <c r="H73" s="176"/>
      <c r="I73" s="50"/>
      <c r="J73" s="50"/>
      <c r="K73" s="50"/>
      <c r="L73" s="50"/>
      <c r="M73" s="52"/>
    </row>
    <row r="74" spans="1:13" ht="13.5">
      <c r="A74" s="149"/>
      <c r="B74" s="51" t="s">
        <v>80</v>
      </c>
      <c r="C74" s="50" t="s">
        <v>159</v>
      </c>
      <c r="D74" s="50"/>
      <c r="E74" s="50"/>
      <c r="F74" s="50"/>
      <c r="G74" s="176"/>
      <c r="H74" s="176" t="s">
        <v>156</v>
      </c>
      <c r="I74" s="50"/>
      <c r="J74" s="50"/>
      <c r="K74" s="50"/>
      <c r="L74" s="50"/>
      <c r="M74" s="52"/>
    </row>
    <row r="75" spans="1:13" ht="13.5">
      <c r="A75" s="149"/>
      <c r="B75" s="51" t="s">
        <v>80</v>
      </c>
      <c r="C75" s="50" t="s">
        <v>159</v>
      </c>
      <c r="D75" s="50"/>
      <c r="E75" s="50"/>
      <c r="F75" s="50"/>
      <c r="G75" s="176"/>
      <c r="H75" s="176" t="s">
        <v>156</v>
      </c>
      <c r="I75" s="50"/>
      <c r="J75" s="50"/>
      <c r="K75" s="50"/>
      <c r="L75" s="50"/>
      <c r="M75" s="52"/>
    </row>
    <row r="76" spans="1:13" ht="13.5">
      <c r="A76" s="149"/>
      <c r="B76" s="51" t="s">
        <v>80</v>
      </c>
      <c r="C76" s="50" t="s">
        <v>159</v>
      </c>
      <c r="D76" s="50"/>
      <c r="E76" s="50"/>
      <c r="F76" s="50"/>
      <c r="G76" s="176"/>
      <c r="H76" s="176" t="s">
        <v>156</v>
      </c>
      <c r="I76" s="50"/>
      <c r="J76" s="50"/>
      <c r="K76" s="50"/>
      <c r="L76" s="50"/>
      <c r="M76" s="52"/>
    </row>
    <row r="77" spans="1:13" ht="13.5">
      <c r="A77" s="149"/>
      <c r="B77" s="51" t="s">
        <v>80</v>
      </c>
      <c r="C77" s="50" t="s">
        <v>159</v>
      </c>
      <c r="D77" s="50"/>
      <c r="E77" s="50"/>
      <c r="F77" s="50"/>
      <c r="G77" s="176"/>
      <c r="H77" s="176" t="s">
        <v>156</v>
      </c>
      <c r="I77" s="50"/>
      <c r="J77" s="50"/>
      <c r="K77" s="50"/>
      <c r="L77" s="50"/>
      <c r="M77" s="52"/>
    </row>
    <row r="78" spans="1:13" ht="13.5">
      <c r="A78" s="149"/>
      <c r="B78" s="51" t="s">
        <v>80</v>
      </c>
      <c r="C78" s="50" t="s">
        <v>159</v>
      </c>
      <c r="D78" s="50"/>
      <c r="E78" s="50"/>
      <c r="F78" s="50"/>
      <c r="G78" s="176"/>
      <c r="H78" s="176" t="s">
        <v>156</v>
      </c>
      <c r="I78" s="50"/>
      <c r="J78" s="50"/>
      <c r="K78" s="50"/>
      <c r="L78" s="50"/>
      <c r="M78" s="52"/>
    </row>
    <row r="79" spans="1:13" ht="13.5">
      <c r="A79" s="149"/>
      <c r="B79" s="51" t="s">
        <v>80</v>
      </c>
      <c r="C79" s="50" t="s">
        <v>159</v>
      </c>
      <c r="D79" s="50"/>
      <c r="E79" s="50"/>
      <c r="F79" s="50"/>
      <c r="G79" s="176"/>
      <c r="H79" s="176" t="s">
        <v>156</v>
      </c>
      <c r="I79" s="50"/>
      <c r="J79" s="50"/>
      <c r="K79" s="50"/>
      <c r="L79" s="50"/>
      <c r="M79" s="52"/>
    </row>
    <row r="80" spans="1:13" ht="13.5">
      <c r="A80" s="149"/>
      <c r="B80" s="51" t="s">
        <v>80</v>
      </c>
      <c r="C80" s="50" t="s">
        <v>159</v>
      </c>
      <c r="D80" s="50"/>
      <c r="E80" s="50"/>
      <c r="F80" s="50"/>
      <c r="G80" s="176"/>
      <c r="H80" s="176" t="s">
        <v>156</v>
      </c>
      <c r="I80" s="50"/>
      <c r="J80" s="50"/>
      <c r="K80" s="50"/>
      <c r="L80" s="50"/>
      <c r="M80" s="52"/>
    </row>
    <row r="81" spans="1:13" ht="13.5">
      <c r="A81" s="149"/>
      <c r="B81" s="51" t="s">
        <v>80</v>
      </c>
      <c r="C81" s="50" t="s">
        <v>159</v>
      </c>
      <c r="D81" s="50"/>
      <c r="E81" s="50"/>
      <c r="F81" s="50"/>
      <c r="G81" s="176"/>
      <c r="H81" s="176" t="s">
        <v>156</v>
      </c>
      <c r="I81" s="50"/>
      <c r="J81" s="50"/>
      <c r="K81" s="50"/>
      <c r="L81" s="50"/>
      <c r="M81" s="52"/>
    </row>
    <row r="82" spans="1:13" ht="13.5">
      <c r="A82" s="149"/>
      <c r="B82" s="51" t="s">
        <v>80</v>
      </c>
      <c r="C82" s="50" t="s">
        <v>159</v>
      </c>
      <c r="D82" s="50"/>
      <c r="E82" s="50"/>
      <c r="F82" s="50"/>
      <c r="G82" s="176"/>
      <c r="H82" s="176" t="s">
        <v>156</v>
      </c>
      <c r="I82" s="50"/>
      <c r="J82" s="50"/>
      <c r="K82" s="50"/>
      <c r="L82" s="50"/>
      <c r="M82" s="52"/>
    </row>
    <row r="83" spans="1:13" ht="13.5">
      <c r="A83" s="149"/>
      <c r="B83" s="51" t="s">
        <v>80</v>
      </c>
      <c r="C83" s="50" t="s">
        <v>159</v>
      </c>
      <c r="D83" s="50"/>
      <c r="E83" s="50"/>
      <c r="F83" s="50"/>
      <c r="G83" s="176"/>
      <c r="H83" s="176" t="s">
        <v>156</v>
      </c>
      <c r="I83" s="50"/>
      <c r="J83" s="50"/>
      <c r="K83" s="50"/>
      <c r="L83" s="50"/>
      <c r="M83" s="52"/>
    </row>
    <row r="84" spans="1:13" ht="13.5">
      <c r="A84" s="149"/>
      <c r="B84" s="51"/>
      <c r="C84" s="50"/>
      <c r="D84" s="50"/>
      <c r="E84" s="50"/>
      <c r="F84" s="50"/>
      <c r="G84" s="176"/>
      <c r="H84" s="176"/>
      <c r="I84" s="50"/>
      <c r="J84" s="50"/>
      <c r="K84" s="50"/>
      <c r="L84" s="50"/>
      <c r="M84" s="52"/>
    </row>
    <row r="85" spans="1:13" ht="13.5">
      <c r="A85" s="149"/>
      <c r="B85" s="51"/>
      <c r="C85" s="50"/>
      <c r="D85" s="50"/>
      <c r="E85" s="50"/>
      <c r="F85" s="50"/>
      <c r="G85" s="176"/>
      <c r="H85" s="176"/>
      <c r="I85" s="50"/>
      <c r="J85" s="50"/>
      <c r="K85" s="50"/>
      <c r="L85" s="50"/>
      <c r="M85" s="52"/>
    </row>
    <row r="86" spans="1:13" ht="13.5">
      <c r="A86" s="149"/>
      <c r="B86" s="51" t="s">
        <v>80</v>
      </c>
      <c r="C86" s="50" t="s">
        <v>160</v>
      </c>
      <c r="D86" s="50"/>
      <c r="E86" s="50"/>
      <c r="F86" s="50"/>
      <c r="G86" s="176"/>
      <c r="H86" s="176" t="s">
        <v>157</v>
      </c>
      <c r="I86" s="50"/>
      <c r="J86" s="50"/>
      <c r="K86" s="50"/>
      <c r="L86" s="50"/>
      <c r="M86" s="52"/>
    </row>
    <row r="87" spans="1:13" ht="13.5">
      <c r="A87" s="149"/>
      <c r="B87" s="51" t="s">
        <v>80</v>
      </c>
      <c r="C87" s="50" t="s">
        <v>160</v>
      </c>
      <c r="D87" s="50"/>
      <c r="E87" s="50"/>
      <c r="F87" s="50"/>
      <c r="G87" s="176"/>
      <c r="H87" s="176" t="s">
        <v>157</v>
      </c>
      <c r="I87" s="50"/>
      <c r="J87" s="50"/>
      <c r="K87" s="50"/>
      <c r="L87" s="50"/>
      <c r="M87" s="52"/>
    </row>
    <row r="88" spans="1:13" ht="13.5">
      <c r="A88" s="149"/>
      <c r="B88" s="51" t="s">
        <v>80</v>
      </c>
      <c r="C88" s="50" t="s">
        <v>160</v>
      </c>
      <c r="D88" s="50"/>
      <c r="E88" s="50"/>
      <c r="F88" s="50"/>
      <c r="G88" s="176"/>
      <c r="H88" s="176" t="s">
        <v>157</v>
      </c>
      <c r="I88" s="50"/>
      <c r="J88" s="50"/>
      <c r="K88" s="50"/>
      <c r="L88" s="50"/>
      <c r="M88" s="52"/>
    </row>
    <row r="89" spans="1:13" ht="13.5">
      <c r="A89" s="149"/>
      <c r="B89" s="51" t="s">
        <v>80</v>
      </c>
      <c r="C89" s="50" t="s">
        <v>160</v>
      </c>
      <c r="D89" s="50"/>
      <c r="E89" s="50"/>
      <c r="F89" s="50"/>
      <c r="G89" s="176"/>
      <c r="H89" s="176" t="s">
        <v>157</v>
      </c>
      <c r="I89" s="50"/>
      <c r="J89" s="50"/>
      <c r="K89" s="50"/>
      <c r="L89" s="50"/>
      <c r="M89" s="52"/>
    </row>
    <row r="90" spans="1:13" ht="13.5">
      <c r="A90" s="149"/>
      <c r="B90" s="51" t="s">
        <v>80</v>
      </c>
      <c r="C90" s="50" t="s">
        <v>160</v>
      </c>
      <c r="D90" s="50"/>
      <c r="E90" s="50"/>
      <c r="F90" s="50"/>
      <c r="G90" s="176"/>
      <c r="H90" s="176" t="s">
        <v>157</v>
      </c>
      <c r="I90" s="50"/>
      <c r="J90" s="50"/>
      <c r="K90" s="50"/>
      <c r="L90" s="50"/>
      <c r="M90" s="52"/>
    </row>
    <row r="91" spans="1:13" ht="13.5">
      <c r="A91" s="149"/>
      <c r="B91" s="51" t="s">
        <v>80</v>
      </c>
      <c r="C91" s="50" t="s">
        <v>160</v>
      </c>
      <c r="D91" s="50"/>
      <c r="E91" s="50"/>
      <c r="F91" s="50"/>
      <c r="G91" s="176"/>
      <c r="H91" s="176" t="s">
        <v>157</v>
      </c>
      <c r="I91" s="50"/>
      <c r="J91" s="50"/>
      <c r="K91" s="50"/>
      <c r="L91" s="50"/>
      <c r="M91" s="52"/>
    </row>
    <row r="92" spans="1:13" ht="13.5">
      <c r="A92" s="149"/>
      <c r="B92" s="51" t="s">
        <v>80</v>
      </c>
      <c r="C92" s="50" t="s">
        <v>160</v>
      </c>
      <c r="D92" s="50"/>
      <c r="E92" s="50"/>
      <c r="F92" s="50"/>
      <c r="G92" s="176"/>
      <c r="H92" s="176" t="s">
        <v>157</v>
      </c>
      <c r="I92" s="50"/>
      <c r="J92" s="50"/>
      <c r="K92" s="50"/>
      <c r="L92" s="50"/>
      <c r="M92" s="52"/>
    </row>
    <row r="93" spans="1:13" ht="13.5">
      <c r="A93" s="149"/>
      <c r="B93" s="51" t="s">
        <v>80</v>
      </c>
      <c r="C93" s="50" t="s">
        <v>160</v>
      </c>
      <c r="D93" s="50"/>
      <c r="E93" s="50"/>
      <c r="F93" s="50"/>
      <c r="G93" s="176"/>
      <c r="H93" s="176" t="s">
        <v>157</v>
      </c>
      <c r="I93" s="50"/>
      <c r="J93" s="50"/>
      <c r="K93" s="50"/>
      <c r="L93" s="50"/>
      <c r="M93" s="52"/>
    </row>
    <row r="94" spans="1:13" ht="13.5">
      <c r="A94" s="149"/>
      <c r="B94" s="51" t="s">
        <v>80</v>
      </c>
      <c r="C94" s="50" t="s">
        <v>160</v>
      </c>
      <c r="D94" s="50"/>
      <c r="E94" s="50"/>
      <c r="F94" s="50"/>
      <c r="G94" s="176"/>
      <c r="H94" s="176" t="s">
        <v>157</v>
      </c>
      <c r="I94" s="50"/>
      <c r="J94" s="50"/>
      <c r="K94" s="50"/>
      <c r="L94" s="50"/>
      <c r="M94" s="52"/>
    </row>
    <row r="95" spans="1:13" ht="13.5">
      <c r="A95" s="149"/>
      <c r="B95" s="51" t="s">
        <v>80</v>
      </c>
      <c r="C95" s="50" t="s">
        <v>160</v>
      </c>
      <c r="D95" s="50"/>
      <c r="E95" s="50"/>
      <c r="F95" s="50"/>
      <c r="G95" s="176"/>
      <c r="H95" s="176" t="s">
        <v>157</v>
      </c>
      <c r="I95" s="50"/>
      <c r="J95" s="50"/>
      <c r="K95" s="50"/>
      <c r="L95" s="50"/>
      <c r="M95" s="52"/>
    </row>
    <row r="96" spans="1:13" ht="13.5">
      <c r="A96" s="149"/>
      <c r="B96" s="51"/>
      <c r="C96" s="50"/>
      <c r="D96" s="50"/>
      <c r="E96" s="50"/>
      <c r="F96" s="50"/>
      <c r="G96" s="176"/>
      <c r="H96" s="176"/>
      <c r="I96" s="50"/>
      <c r="J96" s="50"/>
      <c r="K96" s="50"/>
      <c r="L96" s="50"/>
      <c r="M96" s="52"/>
    </row>
    <row r="97" spans="1:13" ht="13.5">
      <c r="A97" s="149"/>
      <c r="B97" s="51"/>
      <c r="C97" s="50"/>
      <c r="D97" s="50"/>
      <c r="E97" s="50"/>
      <c r="F97" s="50"/>
      <c r="G97" s="176"/>
      <c r="H97" s="176"/>
      <c r="I97" s="50"/>
      <c r="J97" s="50"/>
      <c r="K97" s="50"/>
      <c r="L97" s="50"/>
      <c r="M97" s="52"/>
    </row>
    <row r="98" spans="1:13" ht="13.5">
      <c r="A98" s="149"/>
      <c r="B98" s="51"/>
      <c r="C98" s="50"/>
      <c r="D98" s="50"/>
      <c r="E98" s="50"/>
      <c r="F98" s="50"/>
      <c r="G98" s="176"/>
      <c r="H98" s="176"/>
      <c r="I98" s="50"/>
      <c r="J98" s="50"/>
      <c r="K98" s="50"/>
      <c r="L98" s="50"/>
      <c r="M98" s="52"/>
    </row>
    <row r="99" spans="1:13" ht="13.5">
      <c r="A99" s="149"/>
      <c r="B99" s="51" t="s">
        <v>161</v>
      </c>
      <c r="C99" s="50" t="s">
        <v>163</v>
      </c>
      <c r="D99" s="50"/>
      <c r="E99" s="50"/>
      <c r="F99" s="50"/>
      <c r="G99" s="176"/>
      <c r="H99" s="176"/>
      <c r="I99" s="50">
        <v>0.008</v>
      </c>
      <c r="J99" s="50" t="s">
        <v>124</v>
      </c>
      <c r="K99" s="50"/>
      <c r="L99" s="50">
        <v>225</v>
      </c>
      <c r="M99" s="52"/>
    </row>
    <row r="100" spans="1:13" ht="13.5">
      <c r="A100" s="149"/>
      <c r="B100" s="51" t="s">
        <v>161</v>
      </c>
      <c r="C100" s="50" t="s">
        <v>163</v>
      </c>
      <c r="D100" s="50"/>
      <c r="E100" s="50"/>
      <c r="F100" s="50"/>
      <c r="G100" s="176"/>
      <c r="H100" s="176"/>
      <c r="I100" s="50">
        <v>0.008</v>
      </c>
      <c r="J100" s="50" t="s">
        <v>124</v>
      </c>
      <c r="K100" s="50"/>
      <c r="L100" s="50">
        <v>225</v>
      </c>
      <c r="M100" s="52"/>
    </row>
    <row r="101" spans="1:13" ht="13.5">
      <c r="A101" s="149"/>
      <c r="B101" s="51" t="s">
        <v>161</v>
      </c>
      <c r="C101" s="50" t="s">
        <v>163</v>
      </c>
      <c r="D101" s="50"/>
      <c r="E101" s="50"/>
      <c r="F101" s="50"/>
      <c r="G101" s="176"/>
      <c r="H101" s="176"/>
      <c r="I101" s="50">
        <v>0.008</v>
      </c>
      <c r="J101" s="50" t="s">
        <v>124</v>
      </c>
      <c r="K101" s="50"/>
      <c r="L101" s="50">
        <v>225</v>
      </c>
      <c r="M101" s="52"/>
    </row>
    <row r="102" spans="1:13" ht="13.5">
      <c r="A102" s="149"/>
      <c r="B102" s="51" t="s">
        <v>161</v>
      </c>
      <c r="C102" s="50" t="s">
        <v>163</v>
      </c>
      <c r="D102" s="50"/>
      <c r="E102" s="50"/>
      <c r="F102" s="50"/>
      <c r="G102" s="176"/>
      <c r="H102" s="176"/>
      <c r="I102" s="50">
        <v>0.008</v>
      </c>
      <c r="J102" s="50" t="s">
        <v>124</v>
      </c>
      <c r="K102" s="50"/>
      <c r="L102" s="50">
        <v>225</v>
      </c>
      <c r="M102" s="52"/>
    </row>
    <row r="103" spans="1:13" ht="13.5">
      <c r="A103" s="149"/>
      <c r="B103" s="51" t="s">
        <v>161</v>
      </c>
      <c r="C103" s="50" t="s">
        <v>163</v>
      </c>
      <c r="D103" s="50"/>
      <c r="E103" s="50"/>
      <c r="F103" s="50"/>
      <c r="G103" s="176"/>
      <c r="H103" s="176"/>
      <c r="I103" s="50">
        <v>0.008</v>
      </c>
      <c r="J103" s="50" t="s">
        <v>124</v>
      </c>
      <c r="K103" s="50"/>
      <c r="L103" s="50">
        <v>225</v>
      </c>
      <c r="M103" s="52"/>
    </row>
    <row r="104" spans="1:13" ht="13.5">
      <c r="A104" s="149"/>
      <c r="B104" s="51" t="s">
        <v>161</v>
      </c>
      <c r="C104" s="50" t="s">
        <v>163</v>
      </c>
      <c r="D104" s="50"/>
      <c r="E104" s="50"/>
      <c r="F104" s="50"/>
      <c r="G104" s="176"/>
      <c r="H104" s="176"/>
      <c r="I104" s="50">
        <v>0.008</v>
      </c>
      <c r="J104" s="50" t="s">
        <v>124</v>
      </c>
      <c r="K104" s="50"/>
      <c r="L104" s="50">
        <v>225</v>
      </c>
      <c r="M104" s="52"/>
    </row>
    <row r="105" spans="1:13" ht="13.5">
      <c r="A105" s="149"/>
      <c r="B105" s="51" t="s">
        <v>161</v>
      </c>
      <c r="C105" s="50" t="s">
        <v>163</v>
      </c>
      <c r="D105" s="50"/>
      <c r="E105" s="50"/>
      <c r="F105" s="50"/>
      <c r="G105" s="176"/>
      <c r="H105" s="176"/>
      <c r="I105" s="50">
        <v>0.008</v>
      </c>
      <c r="J105" s="50" t="s">
        <v>124</v>
      </c>
      <c r="K105" s="50"/>
      <c r="L105" s="50">
        <v>225</v>
      </c>
      <c r="M105" s="52"/>
    </row>
    <row r="106" spans="1:13" ht="13.5">
      <c r="A106" s="149"/>
      <c r="B106" s="51" t="s">
        <v>161</v>
      </c>
      <c r="C106" s="50" t="s">
        <v>163</v>
      </c>
      <c r="D106" s="50"/>
      <c r="E106" s="50"/>
      <c r="F106" s="50"/>
      <c r="G106" s="176"/>
      <c r="H106" s="176"/>
      <c r="I106" s="50">
        <v>0.008</v>
      </c>
      <c r="J106" s="50" t="s">
        <v>124</v>
      </c>
      <c r="K106" s="50"/>
      <c r="L106" s="50">
        <v>225</v>
      </c>
      <c r="M106" s="52"/>
    </row>
    <row r="107" spans="1:13" ht="13.5">
      <c r="A107" s="149"/>
      <c r="B107" s="51" t="s">
        <v>161</v>
      </c>
      <c r="C107" s="50" t="s">
        <v>163</v>
      </c>
      <c r="D107" s="50"/>
      <c r="E107" s="50"/>
      <c r="F107" s="50"/>
      <c r="G107" s="176"/>
      <c r="H107" s="176"/>
      <c r="I107" s="50">
        <v>0.008</v>
      </c>
      <c r="J107" s="50" t="s">
        <v>124</v>
      </c>
      <c r="K107" s="50"/>
      <c r="L107" s="50">
        <v>225</v>
      </c>
      <c r="M107" s="52"/>
    </row>
    <row r="108" spans="1:13" ht="13.5">
      <c r="A108" s="149"/>
      <c r="B108" s="51" t="s">
        <v>161</v>
      </c>
      <c r="C108" s="50" t="s">
        <v>163</v>
      </c>
      <c r="D108" s="50"/>
      <c r="E108" s="50"/>
      <c r="F108" s="50"/>
      <c r="G108" s="176"/>
      <c r="H108" s="176"/>
      <c r="I108" s="50">
        <v>0.008</v>
      </c>
      <c r="J108" s="50" t="s">
        <v>124</v>
      </c>
      <c r="K108" s="50"/>
      <c r="L108" s="50">
        <v>225</v>
      </c>
      <c r="M108" s="52"/>
    </row>
    <row r="109" spans="1:13" ht="13.5">
      <c r="A109" s="149"/>
      <c r="B109" s="51"/>
      <c r="C109" s="50"/>
      <c r="D109" s="50"/>
      <c r="E109" s="50"/>
      <c r="F109" s="50"/>
      <c r="G109" s="176"/>
      <c r="H109" s="176"/>
      <c r="I109" s="50"/>
      <c r="J109" s="50"/>
      <c r="K109" s="50"/>
      <c r="L109" s="50"/>
      <c r="M109" s="52"/>
    </row>
    <row r="110" spans="1:13" ht="13.5">
      <c r="A110" s="149"/>
      <c r="B110" s="51"/>
      <c r="C110" s="50"/>
      <c r="D110" s="50"/>
      <c r="E110" s="50"/>
      <c r="F110" s="50"/>
      <c r="G110" s="176"/>
      <c r="H110" s="176"/>
      <c r="I110" s="50"/>
      <c r="J110" s="50"/>
      <c r="K110" s="50"/>
      <c r="L110" s="50"/>
      <c r="M110" s="52"/>
    </row>
    <row r="111" spans="1:13" ht="13.5">
      <c r="A111" s="149"/>
      <c r="B111" s="51" t="s">
        <v>162</v>
      </c>
      <c r="C111" s="50" t="s">
        <v>164</v>
      </c>
      <c r="D111" s="50"/>
      <c r="E111" s="50"/>
      <c r="F111" s="50"/>
      <c r="G111" s="176"/>
      <c r="H111" s="176"/>
      <c r="I111" s="50"/>
      <c r="J111" s="50"/>
      <c r="K111" s="50"/>
      <c r="L111" s="50"/>
      <c r="M111" s="52"/>
    </row>
    <row r="112" spans="1:13" ht="13.5">
      <c r="A112" s="149"/>
      <c r="B112" s="51" t="s">
        <v>162</v>
      </c>
      <c r="C112" s="50" t="s">
        <v>164</v>
      </c>
      <c r="D112" s="50"/>
      <c r="E112" s="50"/>
      <c r="F112" s="50"/>
      <c r="G112" s="176"/>
      <c r="H112" s="176"/>
      <c r="I112" s="50"/>
      <c r="J112" s="50"/>
      <c r="K112" s="50"/>
      <c r="L112" s="50"/>
      <c r="M112" s="52"/>
    </row>
    <row r="113" spans="1:13" ht="13.5">
      <c r="A113" s="149"/>
      <c r="B113" s="51" t="s">
        <v>162</v>
      </c>
      <c r="C113" s="50" t="s">
        <v>164</v>
      </c>
      <c r="D113" s="50"/>
      <c r="E113" s="50"/>
      <c r="F113" s="50"/>
      <c r="G113" s="176"/>
      <c r="H113" s="176"/>
      <c r="I113" s="50"/>
      <c r="J113" s="50"/>
      <c r="K113" s="50"/>
      <c r="L113" s="50"/>
      <c r="M113" s="52"/>
    </row>
    <row r="114" spans="1:13" ht="13.5">
      <c r="A114" s="149"/>
      <c r="B114" s="51" t="s">
        <v>162</v>
      </c>
      <c r="C114" s="50" t="s">
        <v>164</v>
      </c>
      <c r="D114" s="50"/>
      <c r="E114" s="50"/>
      <c r="F114" s="50"/>
      <c r="G114" s="176"/>
      <c r="H114" s="176"/>
      <c r="I114" s="50"/>
      <c r="J114" s="50"/>
      <c r="K114" s="50"/>
      <c r="L114" s="50"/>
      <c r="M114" s="52"/>
    </row>
    <row r="115" spans="1:13" ht="13.5">
      <c r="A115" s="149"/>
      <c r="B115" s="51" t="s">
        <v>162</v>
      </c>
      <c r="C115" s="50" t="s">
        <v>164</v>
      </c>
      <c r="D115" s="50"/>
      <c r="E115" s="50"/>
      <c r="F115" s="50"/>
      <c r="G115" s="176"/>
      <c r="H115" s="176"/>
      <c r="I115" s="50"/>
      <c r="J115" s="50"/>
      <c r="K115" s="50"/>
      <c r="L115" s="50"/>
      <c r="M115" s="52"/>
    </row>
    <row r="116" spans="1:13" ht="13.5">
      <c r="A116" s="149"/>
      <c r="B116" s="51" t="s">
        <v>162</v>
      </c>
      <c r="C116" s="50" t="s">
        <v>164</v>
      </c>
      <c r="D116" s="50"/>
      <c r="E116" s="50"/>
      <c r="F116" s="50"/>
      <c r="G116" s="176"/>
      <c r="H116" s="176"/>
      <c r="I116" s="50"/>
      <c r="J116" s="50"/>
      <c r="K116" s="50"/>
      <c r="L116" s="50"/>
      <c r="M116" s="52"/>
    </row>
    <row r="117" spans="1:13" ht="13.5">
      <c r="A117" s="149"/>
      <c r="B117" s="51" t="s">
        <v>162</v>
      </c>
      <c r="C117" s="50" t="s">
        <v>164</v>
      </c>
      <c r="D117" s="50"/>
      <c r="E117" s="50"/>
      <c r="F117" s="50"/>
      <c r="G117" s="176"/>
      <c r="H117" s="176"/>
      <c r="I117" s="50"/>
      <c r="J117" s="50"/>
      <c r="K117" s="50"/>
      <c r="L117" s="50"/>
      <c r="M117" s="52"/>
    </row>
    <row r="118" spans="1:13" ht="13.5">
      <c r="A118" s="149"/>
      <c r="B118" s="51" t="s">
        <v>162</v>
      </c>
      <c r="C118" s="50" t="s">
        <v>164</v>
      </c>
      <c r="D118" s="50"/>
      <c r="E118" s="50"/>
      <c r="F118" s="50"/>
      <c r="G118" s="176"/>
      <c r="H118" s="176"/>
      <c r="I118" s="50"/>
      <c r="J118" s="50"/>
      <c r="K118" s="50"/>
      <c r="L118" s="50"/>
      <c r="M118" s="52"/>
    </row>
    <row r="119" spans="1:13" ht="13.5">
      <c r="A119" s="149"/>
      <c r="B119" s="51"/>
      <c r="C119" s="50"/>
      <c r="D119" s="50"/>
      <c r="E119" s="50"/>
      <c r="F119" s="50"/>
      <c r="G119" s="176"/>
      <c r="H119" s="176"/>
      <c r="I119" s="50"/>
      <c r="J119" s="50"/>
      <c r="K119" s="50"/>
      <c r="L119" s="50"/>
      <c r="M119" s="52"/>
    </row>
    <row r="120" spans="1:13" ht="13.5">
      <c r="A120" s="149"/>
      <c r="B120" s="51" t="s">
        <v>162</v>
      </c>
      <c r="C120" s="51" t="s">
        <v>165</v>
      </c>
      <c r="D120" s="50"/>
      <c r="E120" s="50"/>
      <c r="F120" s="50"/>
      <c r="G120" s="176"/>
      <c r="H120" s="176"/>
      <c r="I120" s="50"/>
      <c r="J120" s="50" t="s">
        <v>124</v>
      </c>
      <c r="K120" s="50"/>
      <c r="L120" s="50"/>
      <c r="M120" s="52"/>
    </row>
    <row r="121" spans="1:13" ht="13.5">
      <c r="A121" s="149"/>
      <c r="B121" s="51" t="s">
        <v>162</v>
      </c>
      <c r="C121" s="51" t="s">
        <v>165</v>
      </c>
      <c r="D121" s="50"/>
      <c r="E121" s="50"/>
      <c r="F121" s="50"/>
      <c r="G121" s="176"/>
      <c r="H121" s="176"/>
      <c r="I121" s="50"/>
      <c r="J121" s="50" t="s">
        <v>124</v>
      </c>
      <c r="K121" s="50"/>
      <c r="L121" s="50"/>
      <c r="M121" s="52"/>
    </row>
    <row r="122" spans="1:13" ht="13.5">
      <c r="A122" s="149"/>
      <c r="B122" s="51" t="s">
        <v>162</v>
      </c>
      <c r="C122" s="51" t="s">
        <v>165</v>
      </c>
      <c r="D122" s="50"/>
      <c r="E122" s="50"/>
      <c r="F122" s="50"/>
      <c r="G122" s="176"/>
      <c r="H122" s="176"/>
      <c r="I122" s="50"/>
      <c r="J122" s="50" t="s">
        <v>124</v>
      </c>
      <c r="K122" s="50"/>
      <c r="L122" s="50"/>
      <c r="M122" s="52"/>
    </row>
    <row r="123" spans="1:13" ht="13.5">
      <c r="A123" s="149"/>
      <c r="B123" s="51" t="s">
        <v>162</v>
      </c>
      <c r="C123" s="51" t="s">
        <v>165</v>
      </c>
      <c r="D123" s="50"/>
      <c r="E123" s="50"/>
      <c r="F123" s="50"/>
      <c r="G123" s="176"/>
      <c r="H123" s="176"/>
      <c r="I123" s="50"/>
      <c r="J123" s="50" t="s">
        <v>124</v>
      </c>
      <c r="K123" s="50"/>
      <c r="L123" s="50"/>
      <c r="M123" s="52"/>
    </row>
    <row r="124" spans="1:13" ht="13.5">
      <c r="A124" s="149"/>
      <c r="B124" s="51" t="s">
        <v>162</v>
      </c>
      <c r="C124" s="51" t="s">
        <v>165</v>
      </c>
      <c r="D124" s="50"/>
      <c r="E124" s="50"/>
      <c r="F124" s="50"/>
      <c r="G124" s="176"/>
      <c r="H124" s="176"/>
      <c r="I124" s="50"/>
      <c r="J124" s="50" t="s">
        <v>124</v>
      </c>
      <c r="K124" s="50"/>
      <c r="L124" s="50"/>
      <c r="M124" s="52"/>
    </row>
    <row r="125" spans="1:13" ht="13.5">
      <c r="A125" s="149"/>
      <c r="B125" s="51" t="s">
        <v>162</v>
      </c>
      <c r="C125" s="51" t="s">
        <v>165</v>
      </c>
      <c r="D125" s="50"/>
      <c r="E125" s="50"/>
      <c r="F125" s="50"/>
      <c r="G125" s="176"/>
      <c r="H125" s="176"/>
      <c r="I125" s="50"/>
      <c r="J125" s="50" t="s">
        <v>124</v>
      </c>
      <c r="K125" s="50"/>
      <c r="L125" s="50"/>
      <c r="M125" s="52"/>
    </row>
    <row r="126" spans="1:13" ht="13.5">
      <c r="A126" s="149"/>
      <c r="B126" s="51" t="s">
        <v>162</v>
      </c>
      <c r="C126" s="51" t="s">
        <v>165</v>
      </c>
      <c r="D126" s="50"/>
      <c r="E126" s="50"/>
      <c r="F126" s="50"/>
      <c r="G126" s="176"/>
      <c r="H126" s="176"/>
      <c r="I126" s="50"/>
      <c r="J126" s="50" t="s">
        <v>124</v>
      </c>
      <c r="K126" s="50"/>
      <c r="L126" s="50"/>
      <c r="M126" s="52"/>
    </row>
    <row r="127" spans="1:13" ht="13.5">
      <c r="A127" s="149"/>
      <c r="B127" s="51" t="s">
        <v>162</v>
      </c>
      <c r="C127" s="51" t="s">
        <v>165</v>
      </c>
      <c r="D127" s="50"/>
      <c r="E127" s="50"/>
      <c r="F127" s="50"/>
      <c r="G127" s="176"/>
      <c r="H127" s="176"/>
      <c r="I127" s="50"/>
      <c r="J127" s="50" t="s">
        <v>124</v>
      </c>
      <c r="K127" s="50"/>
      <c r="L127" s="50"/>
      <c r="M127" s="52"/>
    </row>
    <row r="128" spans="1:13" ht="13.5">
      <c r="A128" s="149"/>
      <c r="B128" s="51" t="s">
        <v>162</v>
      </c>
      <c r="C128" s="51" t="s">
        <v>165</v>
      </c>
      <c r="D128" s="50"/>
      <c r="E128" s="50"/>
      <c r="F128" s="50"/>
      <c r="G128" s="176"/>
      <c r="H128" s="176"/>
      <c r="I128" s="50"/>
      <c r="J128" s="50" t="s">
        <v>124</v>
      </c>
      <c r="K128" s="50"/>
      <c r="L128" s="50"/>
      <c r="M128" s="52"/>
    </row>
    <row r="129" spans="1:13" ht="13.5">
      <c r="A129" s="149"/>
      <c r="B129" s="51" t="s">
        <v>162</v>
      </c>
      <c r="C129" s="51" t="s">
        <v>165</v>
      </c>
      <c r="D129" s="50"/>
      <c r="E129" s="50"/>
      <c r="F129" s="50"/>
      <c r="G129" s="176"/>
      <c r="H129" s="176"/>
      <c r="I129" s="50"/>
      <c r="J129" s="50" t="s">
        <v>124</v>
      </c>
      <c r="K129" s="50"/>
      <c r="L129" s="50"/>
      <c r="M129" s="52"/>
    </row>
    <row r="130" spans="1:13" ht="13.5">
      <c r="A130" s="149"/>
      <c r="B130" s="51" t="s">
        <v>162</v>
      </c>
      <c r="C130" s="51" t="s">
        <v>165</v>
      </c>
      <c r="D130" s="50"/>
      <c r="E130" s="50"/>
      <c r="F130" s="50"/>
      <c r="G130" s="176"/>
      <c r="H130" s="176"/>
      <c r="I130" s="50"/>
      <c r="J130" s="50" t="s">
        <v>124</v>
      </c>
      <c r="K130" s="50"/>
      <c r="L130" s="50"/>
      <c r="M130" s="52"/>
    </row>
    <row r="131" spans="1:13" ht="13.5">
      <c r="A131" s="149"/>
      <c r="B131" s="51" t="s">
        <v>162</v>
      </c>
      <c r="C131" s="51" t="s">
        <v>165</v>
      </c>
      <c r="D131" s="50"/>
      <c r="E131" s="50"/>
      <c r="F131" s="50"/>
      <c r="G131" s="176"/>
      <c r="H131" s="176"/>
      <c r="I131" s="50"/>
      <c r="J131" s="50" t="s">
        <v>124</v>
      </c>
      <c r="K131" s="50"/>
      <c r="L131" s="50"/>
      <c r="M131" s="52"/>
    </row>
    <row r="132" spans="1:13" ht="13.5">
      <c r="A132" s="149"/>
      <c r="B132" s="51" t="s">
        <v>162</v>
      </c>
      <c r="C132" s="51" t="s">
        <v>165</v>
      </c>
      <c r="D132" s="50"/>
      <c r="E132" s="50"/>
      <c r="F132" s="50"/>
      <c r="G132" s="176"/>
      <c r="H132" s="176"/>
      <c r="I132" s="50"/>
      <c r="J132" s="50" t="s">
        <v>124</v>
      </c>
      <c r="K132" s="50"/>
      <c r="L132" s="50"/>
      <c r="M132" s="52"/>
    </row>
    <row r="133" spans="1:13" ht="13.5">
      <c r="A133" s="149"/>
      <c r="B133" s="51"/>
      <c r="C133" s="50"/>
      <c r="D133" s="50"/>
      <c r="E133" s="50"/>
      <c r="F133" s="50"/>
      <c r="G133" s="176"/>
      <c r="H133" s="176"/>
      <c r="I133" s="50"/>
      <c r="J133" s="50"/>
      <c r="K133" s="50"/>
      <c r="L133" s="50"/>
      <c r="M133" s="52"/>
    </row>
    <row r="134" spans="1:13" ht="13.5">
      <c r="A134" s="149"/>
      <c r="B134" s="51"/>
      <c r="C134" s="50"/>
      <c r="D134" s="50"/>
      <c r="E134" s="50"/>
      <c r="F134" s="50"/>
      <c r="G134" s="176"/>
      <c r="H134" s="176"/>
      <c r="I134" s="50"/>
      <c r="J134" s="50"/>
      <c r="K134" s="50"/>
      <c r="L134" s="50"/>
      <c r="M134" s="52"/>
    </row>
    <row r="135" spans="1:13" ht="13.5">
      <c r="A135" s="149"/>
      <c r="B135" s="51"/>
      <c r="C135" s="50"/>
      <c r="D135" s="50"/>
      <c r="E135" s="50"/>
      <c r="F135" s="50"/>
      <c r="G135" s="176"/>
      <c r="H135" s="176"/>
      <c r="I135" s="50"/>
      <c r="J135" s="50"/>
      <c r="K135" s="50"/>
      <c r="L135" s="50"/>
      <c r="M135" s="52"/>
    </row>
    <row r="136" spans="1:13" ht="13.5">
      <c r="A136" s="149"/>
      <c r="B136" s="51" t="s">
        <v>162</v>
      </c>
      <c r="C136" s="51" t="s">
        <v>172</v>
      </c>
      <c r="D136" s="50">
        <v>106</v>
      </c>
      <c r="E136" s="50">
        <v>72</v>
      </c>
      <c r="F136" s="50" t="s">
        <v>128</v>
      </c>
      <c r="G136" s="195">
        <v>0.046</v>
      </c>
      <c r="H136" s="176">
        <v>4.34</v>
      </c>
      <c r="I136" s="50">
        <v>0.014</v>
      </c>
      <c r="J136" s="50" t="s">
        <v>124</v>
      </c>
      <c r="K136" s="50" t="s">
        <v>173</v>
      </c>
      <c r="L136" s="50">
        <v>170</v>
      </c>
      <c r="M136" s="52"/>
    </row>
    <row r="137" spans="1:13" ht="13.5">
      <c r="A137" s="149"/>
      <c r="B137" s="51" t="s">
        <v>162</v>
      </c>
      <c r="C137" s="51" t="s">
        <v>172</v>
      </c>
      <c r="D137" s="50">
        <v>1080</v>
      </c>
      <c r="E137" s="50">
        <v>62</v>
      </c>
      <c r="F137" s="50" t="s">
        <v>128</v>
      </c>
      <c r="G137" s="195">
        <v>0.06</v>
      </c>
      <c r="H137" s="176">
        <v>4.6</v>
      </c>
      <c r="I137" s="50">
        <v>0.014</v>
      </c>
      <c r="J137" s="50" t="s">
        <v>124</v>
      </c>
      <c r="K137" s="50" t="s">
        <v>173</v>
      </c>
      <c r="L137" s="50">
        <v>170</v>
      </c>
      <c r="M137" s="52"/>
    </row>
    <row r="138" spans="1:13" ht="13.5">
      <c r="A138" s="149"/>
      <c r="B138" s="51" t="s">
        <v>162</v>
      </c>
      <c r="C138" s="51" t="s">
        <v>172</v>
      </c>
      <c r="D138" s="50">
        <v>2113</v>
      </c>
      <c r="E138" s="50">
        <v>57</v>
      </c>
      <c r="F138" s="50" t="s">
        <v>128</v>
      </c>
      <c r="G138" s="195">
        <v>0.08</v>
      </c>
      <c r="H138" s="176">
        <v>4.8</v>
      </c>
      <c r="I138" s="50">
        <v>0.014</v>
      </c>
      <c r="J138" s="50" t="s">
        <v>124</v>
      </c>
      <c r="K138" s="50" t="s">
        <v>173</v>
      </c>
      <c r="L138" s="50">
        <v>170</v>
      </c>
      <c r="M138" s="52"/>
    </row>
    <row r="139" spans="1:13" ht="13.5">
      <c r="A139" s="149"/>
      <c r="B139" s="51" t="s">
        <v>162</v>
      </c>
      <c r="C139" s="51" t="s">
        <v>172</v>
      </c>
      <c r="D139" s="50">
        <v>2116</v>
      </c>
      <c r="E139" s="50">
        <v>52</v>
      </c>
      <c r="F139" s="50" t="s">
        <v>128</v>
      </c>
      <c r="G139" s="195">
        <v>0.1</v>
      </c>
      <c r="H139" s="176">
        <v>4.87</v>
      </c>
      <c r="I139" s="50">
        <v>0.014</v>
      </c>
      <c r="J139" s="50" t="s">
        <v>124</v>
      </c>
      <c r="K139" s="50" t="s">
        <v>173</v>
      </c>
      <c r="L139" s="50">
        <v>170</v>
      </c>
      <c r="M139" s="52"/>
    </row>
    <row r="140" spans="1:13" ht="13.5">
      <c r="A140" s="149"/>
      <c r="B140" s="51" t="s">
        <v>162</v>
      </c>
      <c r="C140" s="51" t="s">
        <v>172</v>
      </c>
      <c r="D140" s="50">
        <v>1501</v>
      </c>
      <c r="E140" s="50">
        <v>48</v>
      </c>
      <c r="F140" s="50" t="s">
        <v>128</v>
      </c>
      <c r="G140" s="195" t="s">
        <v>174</v>
      </c>
      <c r="H140" s="176"/>
      <c r="I140" s="50">
        <v>0.014</v>
      </c>
      <c r="J140" s="50" t="s">
        <v>124</v>
      </c>
      <c r="K140" s="50" t="s">
        <v>175</v>
      </c>
      <c r="L140" s="50">
        <v>170</v>
      </c>
      <c r="M140" s="52"/>
    </row>
    <row r="141" spans="1:13" ht="13.5">
      <c r="A141" s="149"/>
      <c r="B141" s="51" t="s">
        <v>162</v>
      </c>
      <c r="C141" s="51" t="s">
        <v>172</v>
      </c>
      <c r="D141" s="50">
        <v>7628</v>
      </c>
      <c r="E141" s="50">
        <v>42</v>
      </c>
      <c r="F141" s="50" t="s">
        <v>128</v>
      </c>
      <c r="G141" s="195">
        <v>0.17</v>
      </c>
      <c r="H141" s="176">
        <v>5.04</v>
      </c>
      <c r="I141" s="50">
        <v>0.014</v>
      </c>
      <c r="J141" s="50" t="s">
        <v>124</v>
      </c>
      <c r="K141" s="50" t="s">
        <v>176</v>
      </c>
      <c r="L141" s="50">
        <v>170</v>
      </c>
      <c r="M141" s="52"/>
    </row>
    <row r="142" spans="1:13" ht="13.5">
      <c r="A142" s="149"/>
      <c r="B142" s="51" t="s">
        <v>162</v>
      </c>
      <c r="C142" s="51" t="s">
        <v>172</v>
      </c>
      <c r="D142" s="50"/>
      <c r="E142" s="50">
        <v>61</v>
      </c>
      <c r="F142" s="50" t="s">
        <v>168</v>
      </c>
      <c r="G142" s="176">
        <v>0.075</v>
      </c>
      <c r="H142" s="176"/>
      <c r="I142" s="50">
        <v>0.014</v>
      </c>
      <c r="J142" s="50" t="s">
        <v>124</v>
      </c>
      <c r="K142" s="50">
        <v>0.018</v>
      </c>
      <c r="L142" s="50">
        <v>170</v>
      </c>
      <c r="M142" s="52"/>
    </row>
    <row r="143" spans="1:13" ht="13.5">
      <c r="A143" s="149"/>
      <c r="B143" s="51" t="s">
        <v>162</v>
      </c>
      <c r="C143" s="51" t="s">
        <v>172</v>
      </c>
      <c r="D143" s="50" t="s">
        <v>131</v>
      </c>
      <c r="E143" s="50">
        <v>42</v>
      </c>
      <c r="F143" s="50" t="s">
        <v>168</v>
      </c>
      <c r="G143" s="176">
        <v>0.1</v>
      </c>
      <c r="H143" s="176">
        <v>4.85</v>
      </c>
      <c r="I143" s="50">
        <v>0.014</v>
      </c>
      <c r="J143" s="50" t="s">
        <v>124</v>
      </c>
      <c r="K143" s="50">
        <v>0.018</v>
      </c>
      <c r="L143" s="50">
        <v>170</v>
      </c>
      <c r="M143" s="52"/>
    </row>
    <row r="144" spans="1:13" ht="13.5">
      <c r="A144" s="149"/>
      <c r="B144" s="51" t="s">
        <v>162</v>
      </c>
      <c r="C144" s="51" t="s">
        <v>172</v>
      </c>
      <c r="D144" s="50" t="s">
        <v>226</v>
      </c>
      <c r="E144" s="50">
        <v>46</v>
      </c>
      <c r="F144" s="50" t="s">
        <v>168</v>
      </c>
      <c r="G144" s="176">
        <v>0.125</v>
      </c>
      <c r="H144" s="176">
        <v>4.81</v>
      </c>
      <c r="I144" s="50">
        <v>0.014</v>
      </c>
      <c r="J144" s="50" t="s">
        <v>124</v>
      </c>
      <c r="K144" s="50">
        <v>0.025</v>
      </c>
      <c r="L144" s="50">
        <v>170</v>
      </c>
      <c r="M144" s="52"/>
    </row>
    <row r="145" spans="1:13" ht="13.5">
      <c r="A145" s="149"/>
      <c r="B145" s="51" t="s">
        <v>162</v>
      </c>
      <c r="C145" s="51" t="s">
        <v>172</v>
      </c>
      <c r="D145" s="50" t="s">
        <v>227</v>
      </c>
      <c r="E145" s="50">
        <v>46</v>
      </c>
      <c r="F145" s="50" t="s">
        <v>168</v>
      </c>
      <c r="G145" s="176">
        <v>0.15</v>
      </c>
      <c r="H145" s="176">
        <v>4.8</v>
      </c>
      <c r="I145" s="50">
        <v>0.014</v>
      </c>
      <c r="J145" s="50" t="s">
        <v>124</v>
      </c>
      <c r="K145" s="50">
        <v>0.025</v>
      </c>
      <c r="L145" s="50">
        <v>170</v>
      </c>
      <c r="M145" s="52"/>
    </row>
    <row r="146" spans="1:13" ht="13.5">
      <c r="A146" s="149"/>
      <c r="B146" s="51" t="s">
        <v>162</v>
      </c>
      <c r="C146" s="51" t="s">
        <v>172</v>
      </c>
      <c r="D146" s="50" t="s">
        <v>228</v>
      </c>
      <c r="E146" s="50">
        <v>45</v>
      </c>
      <c r="F146" s="50" t="s">
        <v>168</v>
      </c>
      <c r="G146" s="176">
        <v>0.2</v>
      </c>
      <c r="H146" s="176">
        <v>4.86</v>
      </c>
      <c r="I146" s="50">
        <v>0.014</v>
      </c>
      <c r="J146" s="50" t="s">
        <v>124</v>
      </c>
      <c r="K146" s="50">
        <v>0.038</v>
      </c>
      <c r="L146" s="50">
        <v>170</v>
      </c>
      <c r="M146" s="52"/>
    </row>
    <row r="147" spans="1:13" ht="13.5">
      <c r="A147" s="149"/>
      <c r="B147" s="51" t="s">
        <v>162</v>
      </c>
      <c r="C147" s="51" t="s">
        <v>172</v>
      </c>
      <c r="D147" s="50" t="s">
        <v>229</v>
      </c>
      <c r="E147" s="50">
        <v>46</v>
      </c>
      <c r="F147" s="50" t="s">
        <v>168</v>
      </c>
      <c r="G147" s="176">
        <v>0.25</v>
      </c>
      <c r="H147" s="176">
        <v>4.79</v>
      </c>
      <c r="I147" s="50">
        <v>0.014</v>
      </c>
      <c r="J147" s="50" t="s">
        <v>124</v>
      </c>
      <c r="K147" s="50">
        <v>0.038</v>
      </c>
      <c r="L147" s="50">
        <v>170</v>
      </c>
      <c r="M147" s="52"/>
    </row>
    <row r="148" spans="1:13" ht="13.5">
      <c r="A148" s="149"/>
      <c r="B148" s="51" t="s">
        <v>162</v>
      </c>
      <c r="C148" s="51" t="s">
        <v>172</v>
      </c>
      <c r="D148" s="50" t="s">
        <v>230</v>
      </c>
      <c r="E148" s="50">
        <v>46</v>
      </c>
      <c r="F148" s="50" t="s">
        <v>168</v>
      </c>
      <c r="G148" s="176">
        <v>0.3</v>
      </c>
      <c r="H148" s="176">
        <v>4.8</v>
      </c>
      <c r="I148" s="50">
        <v>0.014</v>
      </c>
      <c r="J148" s="50" t="s">
        <v>124</v>
      </c>
      <c r="K148" s="50">
        <v>0.05</v>
      </c>
      <c r="L148" s="50">
        <v>170</v>
      </c>
      <c r="M148" s="52"/>
    </row>
    <row r="149" spans="1:13" ht="13.5">
      <c r="A149" s="149"/>
      <c r="B149" s="51" t="s">
        <v>162</v>
      </c>
      <c r="C149" s="51" t="s">
        <v>172</v>
      </c>
      <c r="D149" s="50" t="s">
        <v>231</v>
      </c>
      <c r="E149" s="50">
        <v>41</v>
      </c>
      <c r="F149" s="50" t="s">
        <v>168</v>
      </c>
      <c r="G149" s="176">
        <v>0.54</v>
      </c>
      <c r="H149" s="176">
        <v>5</v>
      </c>
      <c r="I149" s="50">
        <v>0.014</v>
      </c>
      <c r="J149" s="50" t="s">
        <v>124</v>
      </c>
      <c r="K149" s="50">
        <v>0.064</v>
      </c>
      <c r="L149" s="50">
        <v>170</v>
      </c>
      <c r="M149" s="52"/>
    </row>
    <row r="150" spans="1:13" ht="13.5">
      <c r="A150" s="149"/>
      <c r="B150" s="51" t="s">
        <v>162</v>
      </c>
      <c r="C150" s="51" t="s">
        <v>172</v>
      </c>
      <c r="D150" s="50" t="s">
        <v>232</v>
      </c>
      <c r="E150" s="50">
        <v>41</v>
      </c>
      <c r="F150" s="50" t="s">
        <v>168</v>
      </c>
      <c r="G150" s="176">
        <v>0.71</v>
      </c>
      <c r="H150" s="176">
        <v>5.01</v>
      </c>
      <c r="I150" s="50">
        <v>0.014</v>
      </c>
      <c r="J150" s="50" t="s">
        <v>124</v>
      </c>
      <c r="K150" s="50">
        <v>0.064</v>
      </c>
      <c r="L150" s="50">
        <v>170</v>
      </c>
      <c r="M150" s="52"/>
    </row>
    <row r="151" spans="1:13" ht="13.5">
      <c r="A151" s="149"/>
      <c r="B151" s="51" t="s">
        <v>162</v>
      </c>
      <c r="C151" s="51" t="s">
        <v>172</v>
      </c>
      <c r="D151" s="50" t="s">
        <v>233</v>
      </c>
      <c r="E151" s="50">
        <v>41</v>
      </c>
      <c r="F151" s="50" t="s">
        <v>168</v>
      </c>
      <c r="G151" s="176">
        <v>0.9</v>
      </c>
      <c r="H151" s="176">
        <v>5</v>
      </c>
      <c r="I151" s="50">
        <v>0.014</v>
      </c>
      <c r="J151" s="50" t="s">
        <v>124</v>
      </c>
      <c r="K151" s="50">
        <v>0.1</v>
      </c>
      <c r="L151" s="50">
        <v>170</v>
      </c>
      <c r="M151" s="52"/>
    </row>
    <row r="152" spans="1:13" ht="13.5">
      <c r="A152" s="149"/>
      <c r="B152" s="51"/>
      <c r="C152" s="50"/>
      <c r="D152" s="50"/>
      <c r="E152" s="50"/>
      <c r="F152" s="50"/>
      <c r="G152" s="176"/>
      <c r="H152" s="176"/>
      <c r="I152" s="50"/>
      <c r="J152" s="50"/>
      <c r="K152" s="50"/>
      <c r="L152" s="50"/>
      <c r="M152" s="52"/>
    </row>
    <row r="153" spans="1:13" ht="13.5">
      <c r="A153" s="149"/>
      <c r="B153" s="51"/>
      <c r="C153" s="50"/>
      <c r="D153" s="50"/>
      <c r="E153" s="50"/>
      <c r="F153" s="50"/>
      <c r="G153" s="176"/>
      <c r="H153" s="176"/>
      <c r="I153" s="50"/>
      <c r="J153" s="50"/>
      <c r="K153" s="50"/>
      <c r="L153" s="50"/>
      <c r="M153" s="52"/>
    </row>
    <row r="154" spans="1:13" ht="13.5">
      <c r="A154" s="149"/>
      <c r="B154" s="51" t="s">
        <v>162</v>
      </c>
      <c r="C154" s="51" t="s">
        <v>166</v>
      </c>
      <c r="D154" s="50"/>
      <c r="E154" s="50"/>
      <c r="F154" s="50"/>
      <c r="G154" s="176"/>
      <c r="H154" s="176"/>
      <c r="I154" s="50"/>
      <c r="J154" s="50" t="s">
        <v>124</v>
      </c>
      <c r="K154" s="50"/>
      <c r="L154" s="50"/>
      <c r="M154" s="52"/>
    </row>
    <row r="155" spans="1:13" ht="13.5">
      <c r="A155" s="149"/>
      <c r="B155" s="51" t="s">
        <v>162</v>
      </c>
      <c r="C155" s="51" t="s">
        <v>166</v>
      </c>
      <c r="D155" s="50"/>
      <c r="E155" s="50"/>
      <c r="F155" s="50"/>
      <c r="G155" s="176"/>
      <c r="H155" s="176"/>
      <c r="I155" s="50"/>
      <c r="J155" s="50" t="s">
        <v>124</v>
      </c>
      <c r="K155" s="50"/>
      <c r="L155" s="50"/>
      <c r="M155" s="52"/>
    </row>
    <row r="156" spans="1:13" ht="13.5">
      <c r="A156" s="149"/>
      <c r="B156" s="51" t="s">
        <v>162</v>
      </c>
      <c r="C156" s="51" t="s">
        <v>166</v>
      </c>
      <c r="D156" s="50"/>
      <c r="E156" s="50"/>
      <c r="F156" s="50"/>
      <c r="G156" s="176"/>
      <c r="H156" s="176"/>
      <c r="I156" s="50"/>
      <c r="J156" s="50" t="s">
        <v>124</v>
      </c>
      <c r="K156" s="50"/>
      <c r="L156" s="50"/>
      <c r="M156" s="52"/>
    </row>
    <row r="157" spans="1:13" ht="13.5">
      <c r="A157" s="149"/>
      <c r="B157" s="51" t="s">
        <v>162</v>
      </c>
      <c r="C157" s="51" t="s">
        <v>166</v>
      </c>
      <c r="D157" s="50"/>
      <c r="E157" s="50"/>
      <c r="F157" s="50"/>
      <c r="G157" s="176"/>
      <c r="H157" s="176"/>
      <c r="I157" s="50"/>
      <c r="J157" s="50" t="s">
        <v>124</v>
      </c>
      <c r="K157" s="50"/>
      <c r="L157" s="50"/>
      <c r="M157" s="52"/>
    </row>
    <row r="158" spans="1:13" ht="13.5">
      <c r="A158" s="149"/>
      <c r="B158" s="51" t="s">
        <v>162</v>
      </c>
      <c r="C158" s="51" t="s">
        <v>166</v>
      </c>
      <c r="D158" s="50"/>
      <c r="E158" s="50"/>
      <c r="F158" s="50"/>
      <c r="G158" s="176"/>
      <c r="H158" s="176"/>
      <c r="I158" s="50"/>
      <c r="J158" s="50" t="s">
        <v>124</v>
      </c>
      <c r="K158" s="50"/>
      <c r="L158" s="50"/>
      <c r="M158" s="52"/>
    </row>
    <row r="159" spans="1:13" ht="13.5">
      <c r="A159" s="149"/>
      <c r="B159" s="51"/>
      <c r="C159" s="50"/>
      <c r="D159" s="50"/>
      <c r="E159" s="50"/>
      <c r="F159" s="50"/>
      <c r="G159" s="176"/>
      <c r="H159" s="176"/>
      <c r="I159" s="50"/>
      <c r="J159" s="50"/>
      <c r="K159" s="50"/>
      <c r="L159" s="50"/>
      <c r="M159" s="52"/>
    </row>
    <row r="160" spans="1:13" ht="13.5">
      <c r="A160" s="149"/>
      <c r="B160" s="51"/>
      <c r="C160" s="50"/>
      <c r="D160" s="50"/>
      <c r="E160" s="50"/>
      <c r="F160" s="50"/>
      <c r="G160" s="176"/>
      <c r="H160" s="176"/>
      <c r="I160" s="50"/>
      <c r="J160" s="50"/>
      <c r="K160" s="50"/>
      <c r="L160" s="50"/>
      <c r="M160" s="52"/>
    </row>
    <row r="161" spans="1:13" ht="13.5">
      <c r="A161" s="149"/>
      <c r="B161" s="51"/>
      <c r="C161" s="50"/>
      <c r="D161" s="50"/>
      <c r="E161" s="50"/>
      <c r="F161" s="50"/>
      <c r="G161" s="176"/>
      <c r="H161" s="176"/>
      <c r="I161" s="50"/>
      <c r="J161" s="50"/>
      <c r="K161" s="50"/>
      <c r="L161" s="50"/>
      <c r="M161" s="52"/>
    </row>
    <row r="162" spans="1:13" ht="13.5">
      <c r="A162" s="149"/>
      <c r="B162" s="51" t="s">
        <v>167</v>
      </c>
      <c r="C162" s="50" t="s">
        <v>170</v>
      </c>
      <c r="D162" s="50"/>
      <c r="E162" s="50"/>
      <c r="F162" s="50" t="s">
        <v>168</v>
      </c>
      <c r="G162" s="176">
        <v>0.101</v>
      </c>
      <c r="H162" s="176" t="s">
        <v>210</v>
      </c>
      <c r="I162" s="50">
        <v>0.0037</v>
      </c>
      <c r="J162" s="50" t="s">
        <v>124</v>
      </c>
      <c r="K162" s="50"/>
      <c r="L162" s="50">
        <v>280</v>
      </c>
      <c r="M162" s="52"/>
    </row>
    <row r="163" spans="1:13" ht="13.5">
      <c r="A163" s="149"/>
      <c r="B163" s="51" t="s">
        <v>167</v>
      </c>
      <c r="C163" s="50" t="s">
        <v>170</v>
      </c>
      <c r="D163" s="50"/>
      <c r="E163" s="50"/>
      <c r="F163" s="50" t="s">
        <v>168</v>
      </c>
      <c r="G163" s="176">
        <v>0.254</v>
      </c>
      <c r="H163" s="176" t="s">
        <v>210</v>
      </c>
      <c r="I163" s="50">
        <v>0.0037</v>
      </c>
      <c r="J163" s="50" t="s">
        <v>124</v>
      </c>
      <c r="K163" s="50"/>
      <c r="L163" s="50">
        <v>280</v>
      </c>
      <c r="M163" s="52"/>
    </row>
    <row r="164" spans="1:13" ht="13.5">
      <c r="A164" s="149"/>
      <c r="B164" s="51" t="s">
        <v>167</v>
      </c>
      <c r="C164" s="50" t="s">
        <v>170</v>
      </c>
      <c r="D164" s="50"/>
      <c r="E164" s="50"/>
      <c r="F164" s="50" t="s">
        <v>168</v>
      </c>
      <c r="G164" s="176">
        <v>0.422</v>
      </c>
      <c r="H164" s="176" t="s">
        <v>210</v>
      </c>
      <c r="I164" s="50">
        <v>0.0037</v>
      </c>
      <c r="J164" s="50" t="s">
        <v>124</v>
      </c>
      <c r="K164" s="50"/>
      <c r="L164" s="50">
        <v>280</v>
      </c>
      <c r="M164" s="52"/>
    </row>
    <row r="165" spans="1:13" ht="13.5">
      <c r="A165" s="149"/>
      <c r="B165" s="51" t="s">
        <v>167</v>
      </c>
      <c r="C165" s="50" t="s">
        <v>170</v>
      </c>
      <c r="D165" s="50"/>
      <c r="E165" s="50"/>
      <c r="F165" s="50" t="s">
        <v>168</v>
      </c>
      <c r="G165" s="176">
        <v>0.762</v>
      </c>
      <c r="H165" s="176" t="s">
        <v>210</v>
      </c>
      <c r="I165" s="50">
        <v>0.0037</v>
      </c>
      <c r="J165" s="50" t="s">
        <v>124</v>
      </c>
      <c r="K165" s="50"/>
      <c r="L165" s="50">
        <v>280</v>
      </c>
      <c r="M165" s="52"/>
    </row>
    <row r="166" spans="1:13" ht="13.5">
      <c r="A166" s="149"/>
      <c r="B166" s="51" t="s">
        <v>167</v>
      </c>
      <c r="C166" s="50" t="s">
        <v>170</v>
      </c>
      <c r="D166" s="50"/>
      <c r="E166" s="50"/>
      <c r="F166" s="50" t="s">
        <v>168</v>
      </c>
      <c r="G166" s="176">
        <v>0.168</v>
      </c>
      <c r="H166" s="176" t="s">
        <v>210</v>
      </c>
      <c r="I166" s="50">
        <v>0.0037</v>
      </c>
      <c r="J166" s="50" t="s">
        <v>124</v>
      </c>
      <c r="K166" s="50"/>
      <c r="L166" s="50">
        <v>280</v>
      </c>
      <c r="M166" s="52"/>
    </row>
    <row r="167" spans="1:13" ht="13.5">
      <c r="A167" s="149"/>
      <c r="B167" s="51" t="s">
        <v>167</v>
      </c>
      <c r="C167" s="50" t="s">
        <v>170</v>
      </c>
      <c r="D167" s="50"/>
      <c r="E167" s="50"/>
      <c r="F167" s="50" t="s">
        <v>168</v>
      </c>
      <c r="G167" s="176">
        <v>0.338</v>
      </c>
      <c r="H167" s="176" t="s">
        <v>210</v>
      </c>
      <c r="I167" s="50">
        <v>0.0037</v>
      </c>
      <c r="J167" s="50" t="s">
        <v>124</v>
      </c>
      <c r="K167" s="50"/>
      <c r="L167" s="50">
        <v>280</v>
      </c>
      <c r="M167" s="52"/>
    </row>
    <row r="168" spans="1:13" ht="13.5">
      <c r="A168" s="149"/>
      <c r="B168" s="51" t="s">
        <v>167</v>
      </c>
      <c r="C168" s="50" t="s">
        <v>170</v>
      </c>
      <c r="D168" s="50"/>
      <c r="E168" s="50"/>
      <c r="F168" s="50" t="s">
        <v>168</v>
      </c>
      <c r="G168" s="176">
        <v>0.508</v>
      </c>
      <c r="H168" s="176" t="s">
        <v>210</v>
      </c>
      <c r="I168" s="50">
        <v>0.0037</v>
      </c>
      <c r="J168" s="50" t="s">
        <v>124</v>
      </c>
      <c r="K168" s="50"/>
      <c r="L168" s="50">
        <v>280</v>
      </c>
      <c r="M168" s="52"/>
    </row>
    <row r="169" spans="1:13" ht="13.5">
      <c r="A169" s="149"/>
      <c r="B169" s="51" t="s">
        <v>167</v>
      </c>
      <c r="C169" s="50" t="s">
        <v>170</v>
      </c>
      <c r="D169" s="50"/>
      <c r="E169" s="50"/>
      <c r="F169" s="50" t="s">
        <v>168</v>
      </c>
      <c r="G169" s="176">
        <v>1.524</v>
      </c>
      <c r="H169" s="176" t="s">
        <v>210</v>
      </c>
      <c r="I169" s="50">
        <v>0.0037</v>
      </c>
      <c r="J169" s="50" t="s">
        <v>124</v>
      </c>
      <c r="K169" s="50"/>
      <c r="L169" s="50">
        <v>280</v>
      </c>
      <c r="M169" s="52"/>
    </row>
    <row r="170" spans="1:13" ht="13.5">
      <c r="A170" s="149"/>
      <c r="B170" s="51"/>
      <c r="C170" s="50"/>
      <c r="D170" s="50"/>
      <c r="E170" s="50"/>
      <c r="F170" s="50"/>
      <c r="G170" s="176"/>
      <c r="H170" s="176"/>
      <c r="I170" s="50"/>
      <c r="J170" s="50"/>
      <c r="K170" s="50"/>
      <c r="L170" s="50"/>
      <c r="M170" s="52"/>
    </row>
    <row r="171" spans="1:13" ht="13.5">
      <c r="A171" s="149"/>
      <c r="B171" s="51"/>
      <c r="C171" s="50"/>
      <c r="D171" s="50"/>
      <c r="E171" s="50"/>
      <c r="F171" s="50"/>
      <c r="G171" s="176"/>
      <c r="H171" s="176"/>
      <c r="I171" s="50"/>
      <c r="J171" s="50"/>
      <c r="K171" s="50"/>
      <c r="L171" s="50"/>
      <c r="M171" s="52"/>
    </row>
    <row r="172" spans="1:13" ht="13.5">
      <c r="A172" s="149"/>
      <c r="B172" s="51" t="s">
        <v>167</v>
      </c>
      <c r="C172" s="50" t="s">
        <v>171</v>
      </c>
      <c r="D172" s="50"/>
      <c r="E172" s="50"/>
      <c r="F172" s="50" t="s">
        <v>168</v>
      </c>
      <c r="G172" s="176">
        <v>0.203</v>
      </c>
      <c r="H172" s="176" t="s">
        <v>209</v>
      </c>
      <c r="I172" s="50">
        <v>0.0027</v>
      </c>
      <c r="J172" s="50" t="s">
        <v>124</v>
      </c>
      <c r="K172" s="50"/>
      <c r="L172" s="50">
        <v>280</v>
      </c>
      <c r="M172" s="52"/>
    </row>
    <row r="173" spans="1:13" ht="13.5">
      <c r="A173" s="149"/>
      <c r="B173" s="51" t="s">
        <v>167</v>
      </c>
      <c r="C173" s="50" t="s">
        <v>171</v>
      </c>
      <c r="D173" s="50"/>
      <c r="E173" s="50"/>
      <c r="F173" s="50" t="s">
        <v>168</v>
      </c>
      <c r="G173" s="176">
        <v>0.305</v>
      </c>
      <c r="H173" s="176" t="s">
        <v>209</v>
      </c>
      <c r="I173" s="50">
        <v>0.0027</v>
      </c>
      <c r="J173" s="50" t="s">
        <v>124</v>
      </c>
      <c r="K173" s="50"/>
      <c r="L173" s="50">
        <v>280</v>
      </c>
      <c r="M173" s="52"/>
    </row>
    <row r="174" spans="1:13" ht="13.5">
      <c r="A174" s="149"/>
      <c r="B174" s="51" t="s">
        <v>167</v>
      </c>
      <c r="C174" s="50" t="s">
        <v>171</v>
      </c>
      <c r="D174" s="50"/>
      <c r="E174" s="50"/>
      <c r="F174" s="50" t="s">
        <v>168</v>
      </c>
      <c r="G174" s="176">
        <v>0.406</v>
      </c>
      <c r="H174" s="176" t="s">
        <v>209</v>
      </c>
      <c r="I174" s="50">
        <v>0.0027</v>
      </c>
      <c r="J174" s="50" t="s">
        <v>124</v>
      </c>
      <c r="K174" s="50"/>
      <c r="L174" s="50">
        <v>280</v>
      </c>
      <c r="M174" s="52"/>
    </row>
    <row r="175" spans="1:13" ht="13.5">
      <c r="A175" s="149"/>
      <c r="B175" s="51" t="s">
        <v>167</v>
      </c>
      <c r="C175" s="50" t="s">
        <v>171</v>
      </c>
      <c r="D175" s="50"/>
      <c r="E175" s="50"/>
      <c r="F175" s="50" t="s">
        <v>168</v>
      </c>
      <c r="G175" s="176">
        <v>0.508</v>
      </c>
      <c r="H175" s="176" t="s">
        <v>209</v>
      </c>
      <c r="I175" s="50">
        <v>0.0027</v>
      </c>
      <c r="J175" s="50" t="s">
        <v>124</v>
      </c>
      <c r="K175" s="50"/>
      <c r="L175" s="50">
        <v>280</v>
      </c>
      <c r="M175" s="52"/>
    </row>
    <row r="176" spans="1:13" ht="13.5">
      <c r="A176" s="149"/>
      <c r="B176" s="51" t="s">
        <v>167</v>
      </c>
      <c r="C176" s="50" t="s">
        <v>171</v>
      </c>
      <c r="D176" s="50"/>
      <c r="E176" s="50"/>
      <c r="F176" s="50" t="s">
        <v>168</v>
      </c>
      <c r="G176" s="176">
        <v>0.813</v>
      </c>
      <c r="H176" s="176" t="s">
        <v>209</v>
      </c>
      <c r="I176" s="50">
        <v>0.0027</v>
      </c>
      <c r="J176" s="50" t="s">
        <v>124</v>
      </c>
      <c r="K176" s="50"/>
      <c r="L176" s="50">
        <v>280</v>
      </c>
      <c r="M176" s="52"/>
    </row>
    <row r="177" spans="1:13" ht="13.5">
      <c r="A177" s="149"/>
      <c r="B177" s="51" t="s">
        <v>167</v>
      </c>
      <c r="C177" s="50" t="s">
        <v>171</v>
      </c>
      <c r="D177" s="50"/>
      <c r="E177" s="50"/>
      <c r="F177" s="50" t="s">
        <v>168</v>
      </c>
      <c r="G177" s="176">
        <v>1.524</v>
      </c>
      <c r="H177" s="176" t="s">
        <v>209</v>
      </c>
      <c r="I177" s="50">
        <v>0.0027</v>
      </c>
      <c r="J177" s="50" t="s">
        <v>124</v>
      </c>
      <c r="K177" s="50"/>
      <c r="L177" s="50">
        <v>280</v>
      </c>
      <c r="M177" s="52"/>
    </row>
    <row r="178" spans="1:13" ht="13.5">
      <c r="A178" s="149"/>
      <c r="B178" s="51"/>
      <c r="C178" s="50"/>
      <c r="D178" s="50"/>
      <c r="E178" s="50"/>
      <c r="F178" s="50"/>
      <c r="G178" s="176"/>
      <c r="H178" s="176"/>
      <c r="I178" s="50"/>
      <c r="J178" s="50"/>
      <c r="K178" s="50"/>
      <c r="L178" s="50"/>
      <c r="M178" s="52"/>
    </row>
    <row r="179" spans="1:13" ht="13.5">
      <c r="A179" s="149"/>
      <c r="B179" s="51"/>
      <c r="C179" s="50"/>
      <c r="D179" s="50"/>
      <c r="E179" s="50"/>
      <c r="F179" s="50"/>
      <c r="G179" s="176"/>
      <c r="H179" s="176"/>
      <c r="I179" s="50"/>
      <c r="J179" s="50"/>
      <c r="K179" s="50"/>
      <c r="L179" s="50"/>
      <c r="M179" s="52"/>
    </row>
    <row r="180" spans="1:13" ht="13.5">
      <c r="A180" s="149"/>
      <c r="B180" s="51" t="s">
        <v>167</v>
      </c>
      <c r="C180" s="50" t="s">
        <v>203</v>
      </c>
      <c r="D180" s="50"/>
      <c r="E180" s="50"/>
      <c r="F180" s="50" t="s">
        <v>128</v>
      </c>
      <c r="G180" s="176">
        <v>0.101</v>
      </c>
      <c r="H180" s="176" t="s">
        <v>206</v>
      </c>
      <c r="I180" s="50">
        <v>0.04</v>
      </c>
      <c r="J180" s="50" t="s">
        <v>124</v>
      </c>
      <c r="K180" s="50"/>
      <c r="L180" s="50">
        <v>280</v>
      </c>
      <c r="M180" s="52"/>
    </row>
    <row r="181" spans="1:13" ht="13.5">
      <c r="A181" s="149"/>
      <c r="B181" s="51" t="s">
        <v>167</v>
      </c>
      <c r="C181" s="50" t="s">
        <v>207</v>
      </c>
      <c r="D181" s="50"/>
      <c r="E181" s="50"/>
      <c r="F181" s="50" t="s">
        <v>128</v>
      </c>
      <c r="G181" s="176">
        <v>0.091</v>
      </c>
      <c r="H181" s="176" t="s">
        <v>208</v>
      </c>
      <c r="I181" s="50">
        <v>0.04</v>
      </c>
      <c r="J181" s="50" t="s">
        <v>124</v>
      </c>
      <c r="K181" s="50"/>
      <c r="L181" s="50">
        <v>280</v>
      </c>
      <c r="M181" s="52"/>
    </row>
    <row r="182" spans="1:13" ht="13.5">
      <c r="A182" s="149"/>
      <c r="B182" s="51" t="s">
        <v>167</v>
      </c>
      <c r="C182" s="50" t="s">
        <v>204</v>
      </c>
      <c r="D182" s="50"/>
      <c r="E182" s="50"/>
      <c r="F182" s="50" t="s">
        <v>128</v>
      </c>
      <c r="G182" s="176">
        <v>0.101</v>
      </c>
      <c r="H182" s="176" t="s">
        <v>205</v>
      </c>
      <c r="I182" s="50">
        <v>0.05</v>
      </c>
      <c r="J182" s="50" t="s">
        <v>124</v>
      </c>
      <c r="K182" s="50"/>
      <c r="L182" s="50">
        <v>280</v>
      </c>
      <c r="M182" s="52"/>
    </row>
    <row r="183" spans="1:13" ht="13.5">
      <c r="A183" s="149"/>
      <c r="B183" s="51"/>
      <c r="C183" s="50"/>
      <c r="D183" s="50"/>
      <c r="E183" s="50"/>
      <c r="F183" s="50"/>
      <c r="G183" s="176"/>
      <c r="H183" s="176"/>
      <c r="I183" s="50"/>
      <c r="J183" s="50"/>
      <c r="K183" s="50"/>
      <c r="L183" s="50"/>
      <c r="M183" s="52"/>
    </row>
    <row r="184" spans="1:13" ht="13.5">
      <c r="A184" s="149"/>
      <c r="B184" s="51"/>
      <c r="C184" s="50"/>
      <c r="D184" s="50"/>
      <c r="E184" s="50"/>
      <c r="F184" s="50"/>
      <c r="G184" s="176"/>
      <c r="H184" s="176"/>
      <c r="I184" s="50"/>
      <c r="J184" s="50"/>
      <c r="K184" s="50"/>
      <c r="L184" s="50"/>
      <c r="M184" s="52"/>
    </row>
    <row r="185" spans="1:13" ht="13.5">
      <c r="A185" s="149"/>
      <c r="B185" s="51"/>
      <c r="C185" s="50"/>
      <c r="D185" s="50"/>
      <c r="E185" s="50"/>
      <c r="F185" s="50"/>
      <c r="G185" s="176"/>
      <c r="H185" s="176"/>
      <c r="I185" s="50"/>
      <c r="J185" s="50"/>
      <c r="K185" s="50"/>
      <c r="L185" s="50"/>
      <c r="M185" s="52"/>
    </row>
    <row r="186" spans="1:13" ht="13.5">
      <c r="A186" s="149"/>
      <c r="B186" s="51"/>
      <c r="C186" s="50"/>
      <c r="D186" s="50"/>
      <c r="E186" s="50"/>
      <c r="F186" s="50"/>
      <c r="G186" s="176"/>
      <c r="H186" s="176"/>
      <c r="I186" s="50"/>
      <c r="J186" s="50"/>
      <c r="K186" s="50"/>
      <c r="L186" s="50"/>
      <c r="M186" s="52"/>
    </row>
    <row r="187" spans="1:13" ht="13.5">
      <c r="A187" s="149"/>
      <c r="B187" s="51"/>
      <c r="C187" s="50"/>
      <c r="D187" s="50"/>
      <c r="E187" s="50"/>
      <c r="F187" s="50"/>
      <c r="G187" s="176"/>
      <c r="H187" s="176"/>
      <c r="I187" s="50"/>
      <c r="J187" s="50"/>
      <c r="K187" s="50"/>
      <c r="L187" s="50"/>
      <c r="M187" s="52"/>
    </row>
    <row r="188" spans="1:13" ht="13.5">
      <c r="A188" s="149"/>
      <c r="B188" s="51"/>
      <c r="C188" s="50"/>
      <c r="D188" s="50"/>
      <c r="E188" s="50"/>
      <c r="F188" s="50"/>
      <c r="G188" s="176"/>
      <c r="H188" s="176"/>
      <c r="I188" s="50"/>
      <c r="J188" s="50"/>
      <c r="K188" s="50"/>
      <c r="L188" s="50"/>
      <c r="M188" s="52"/>
    </row>
    <row r="189" spans="1:13" ht="13.5">
      <c r="A189" s="149"/>
      <c r="B189" s="51"/>
      <c r="C189" s="50"/>
      <c r="D189" s="50"/>
      <c r="E189" s="50"/>
      <c r="F189" s="50"/>
      <c r="G189" s="176"/>
      <c r="H189" s="176"/>
      <c r="I189" s="50"/>
      <c r="J189" s="50"/>
      <c r="K189" s="50"/>
      <c r="L189" s="50"/>
      <c r="M189" s="52"/>
    </row>
    <row r="190" spans="1:13" ht="13.5">
      <c r="A190" s="149"/>
      <c r="B190" s="51"/>
      <c r="C190" s="50"/>
      <c r="D190" s="50"/>
      <c r="E190" s="50"/>
      <c r="F190" s="50"/>
      <c r="G190" s="176"/>
      <c r="H190" s="176"/>
      <c r="I190" s="50"/>
      <c r="J190" s="50"/>
      <c r="K190" s="50"/>
      <c r="L190" s="50"/>
      <c r="M190" s="52"/>
    </row>
    <row r="191" spans="1:13" ht="13.5">
      <c r="A191" s="149"/>
      <c r="B191" s="51"/>
      <c r="C191" s="50"/>
      <c r="D191" s="50"/>
      <c r="E191" s="50"/>
      <c r="F191" s="50"/>
      <c r="G191" s="176"/>
      <c r="H191" s="176"/>
      <c r="I191" s="50"/>
      <c r="J191" s="50"/>
      <c r="K191" s="50"/>
      <c r="L191" s="50"/>
      <c r="M191" s="52"/>
    </row>
    <row r="192" spans="1:13" ht="13.5">
      <c r="A192" s="149"/>
      <c r="B192" s="51"/>
      <c r="C192" s="50"/>
      <c r="D192" s="50"/>
      <c r="E192" s="50"/>
      <c r="F192" s="50"/>
      <c r="G192" s="176"/>
      <c r="H192" s="176"/>
      <c r="I192" s="50"/>
      <c r="J192" s="50"/>
      <c r="K192" s="50"/>
      <c r="L192" s="50"/>
      <c r="M192" s="52"/>
    </row>
    <row r="193" spans="1:13" ht="13.5">
      <c r="A193" s="149"/>
      <c r="B193" s="51"/>
      <c r="C193" s="50"/>
      <c r="D193" s="50"/>
      <c r="E193" s="50"/>
      <c r="F193" s="50"/>
      <c r="G193" s="176"/>
      <c r="H193" s="176"/>
      <c r="I193" s="50"/>
      <c r="J193" s="50"/>
      <c r="K193" s="50"/>
      <c r="L193" s="50"/>
      <c r="M193" s="52"/>
    </row>
    <row r="194" spans="1:13" ht="13.5">
      <c r="A194" s="149"/>
      <c r="B194" s="51"/>
      <c r="C194" s="50"/>
      <c r="D194" s="50"/>
      <c r="E194" s="50"/>
      <c r="F194" s="50"/>
      <c r="G194" s="176"/>
      <c r="H194" s="176"/>
      <c r="I194" s="50"/>
      <c r="J194" s="50"/>
      <c r="K194" s="50"/>
      <c r="L194" s="50"/>
      <c r="M194" s="52"/>
    </row>
    <row r="195" spans="1:13" ht="13.5">
      <c r="A195" s="149"/>
      <c r="B195" s="51"/>
      <c r="C195" s="50"/>
      <c r="D195" s="50"/>
      <c r="E195" s="50"/>
      <c r="F195" s="50"/>
      <c r="G195" s="176"/>
      <c r="H195" s="176"/>
      <c r="I195" s="50"/>
      <c r="J195" s="50"/>
      <c r="K195" s="50"/>
      <c r="L195" s="50"/>
      <c r="M195" s="52"/>
    </row>
    <row r="196" spans="1:13" ht="13.5">
      <c r="A196" s="149"/>
      <c r="B196" s="51"/>
      <c r="C196" s="50"/>
      <c r="D196" s="50"/>
      <c r="E196" s="50"/>
      <c r="F196" s="50"/>
      <c r="G196" s="176"/>
      <c r="H196" s="176"/>
      <c r="I196" s="50"/>
      <c r="J196" s="50"/>
      <c r="K196" s="50"/>
      <c r="L196" s="50"/>
      <c r="M196" s="52"/>
    </row>
    <row r="197" spans="1:13" ht="13.5">
      <c r="A197" s="149"/>
      <c r="B197" s="53"/>
      <c r="C197" s="54"/>
      <c r="D197" s="54"/>
      <c r="E197" s="54"/>
      <c r="F197" s="54"/>
      <c r="G197" s="181"/>
      <c r="H197" s="181"/>
      <c r="I197" s="54"/>
      <c r="J197" s="54"/>
      <c r="K197" s="54"/>
      <c r="L197" s="54"/>
      <c r="M197" s="55"/>
    </row>
    <row r="198" spans="1:13" ht="13.5">
      <c r="A198" s="149"/>
      <c r="B198" s="51"/>
      <c r="C198" s="50"/>
      <c r="D198" s="50"/>
      <c r="E198" s="50"/>
      <c r="F198" s="50"/>
      <c r="G198" s="176"/>
      <c r="H198" s="176"/>
      <c r="I198" s="50"/>
      <c r="J198" s="50"/>
      <c r="K198" s="50"/>
      <c r="L198" s="50"/>
      <c r="M198" s="52"/>
    </row>
    <row r="199" spans="1:13" ht="13.5">
      <c r="A199" s="149"/>
      <c r="B199" s="51"/>
      <c r="C199" s="50"/>
      <c r="D199" s="50"/>
      <c r="E199" s="50"/>
      <c r="F199" s="50"/>
      <c r="G199" s="176"/>
      <c r="H199" s="176"/>
      <c r="I199" s="50"/>
      <c r="J199" s="50"/>
      <c r="K199" s="50"/>
      <c r="L199" s="50"/>
      <c r="M199" s="52"/>
    </row>
    <row r="200" spans="1:13" ht="13.5">
      <c r="A200" s="149"/>
      <c r="B200" s="51"/>
      <c r="C200" s="50"/>
      <c r="D200" s="50"/>
      <c r="E200" s="50"/>
      <c r="F200" s="50"/>
      <c r="G200" s="176"/>
      <c r="H200" s="176"/>
      <c r="I200" s="50"/>
      <c r="J200" s="50"/>
      <c r="K200" s="50"/>
      <c r="L200" s="50"/>
      <c r="M200" s="52"/>
    </row>
    <row r="201" spans="1:13" ht="13.5">
      <c r="A201" s="149"/>
      <c r="B201" s="51"/>
      <c r="C201" s="50"/>
      <c r="D201" s="50"/>
      <c r="E201" s="50"/>
      <c r="F201" s="50"/>
      <c r="G201" s="176"/>
      <c r="H201" s="176"/>
      <c r="I201" s="50"/>
      <c r="J201" s="50"/>
      <c r="K201" s="50"/>
      <c r="L201" s="50"/>
      <c r="M201" s="52"/>
    </row>
    <row r="202" spans="1:13" ht="13.5">
      <c r="A202" s="149"/>
      <c r="B202" s="51"/>
      <c r="C202" s="50"/>
      <c r="D202" s="50"/>
      <c r="E202" s="50"/>
      <c r="F202" s="50"/>
      <c r="G202" s="176"/>
      <c r="H202" s="176"/>
      <c r="I202" s="50"/>
      <c r="J202" s="50"/>
      <c r="K202" s="50"/>
      <c r="L202" s="50"/>
      <c r="M202" s="52"/>
    </row>
    <row r="203" spans="1:13" ht="13.5">
      <c r="A203" s="149"/>
      <c r="B203" s="51"/>
      <c r="C203" s="50"/>
      <c r="D203" s="50"/>
      <c r="E203" s="50"/>
      <c r="F203" s="50"/>
      <c r="G203" s="176"/>
      <c r="H203" s="176"/>
      <c r="I203" s="50"/>
      <c r="J203" s="50"/>
      <c r="K203" s="50"/>
      <c r="L203" s="50"/>
      <c r="M203" s="52"/>
    </row>
    <row r="204" spans="1:13" ht="13.5">
      <c r="A204" s="149"/>
      <c r="B204" s="51"/>
      <c r="C204" s="50"/>
      <c r="D204" s="50"/>
      <c r="E204" s="50"/>
      <c r="F204" s="50"/>
      <c r="G204" s="176"/>
      <c r="H204" s="176"/>
      <c r="I204" s="50"/>
      <c r="J204" s="50"/>
      <c r="K204" s="50"/>
      <c r="L204" s="50"/>
      <c r="M204" s="52"/>
    </row>
    <row r="205" spans="1:13" ht="13.5">
      <c r="A205" s="149"/>
      <c r="B205" s="51"/>
      <c r="C205" s="50"/>
      <c r="D205" s="50"/>
      <c r="E205" s="50"/>
      <c r="F205" s="50"/>
      <c r="G205" s="176"/>
      <c r="H205" s="176"/>
      <c r="I205" s="50"/>
      <c r="J205" s="50"/>
      <c r="K205" s="50"/>
      <c r="L205" s="50"/>
      <c r="M205" s="52"/>
    </row>
    <row r="206" spans="1:13" ht="13.5">
      <c r="A206" s="149"/>
      <c r="B206" s="51"/>
      <c r="C206" s="50"/>
      <c r="D206" s="50"/>
      <c r="E206" s="50"/>
      <c r="F206" s="50"/>
      <c r="G206" s="176"/>
      <c r="H206" s="176"/>
      <c r="I206" s="50"/>
      <c r="J206" s="50"/>
      <c r="K206" s="50"/>
      <c r="L206" s="50"/>
      <c r="M206" s="52"/>
    </row>
    <row r="207" spans="1:13" ht="13.5">
      <c r="A207" s="149"/>
      <c r="B207" s="51"/>
      <c r="C207" s="50"/>
      <c r="D207" s="50"/>
      <c r="E207" s="50"/>
      <c r="F207" s="50"/>
      <c r="G207" s="176"/>
      <c r="H207" s="176"/>
      <c r="I207" s="50"/>
      <c r="J207" s="50"/>
      <c r="K207" s="50"/>
      <c r="L207" s="50"/>
      <c r="M207" s="52"/>
    </row>
    <row r="208" spans="1:13" ht="13.5">
      <c r="A208" s="149"/>
      <c r="B208" s="51"/>
      <c r="C208" s="50"/>
      <c r="D208" s="50"/>
      <c r="E208" s="50"/>
      <c r="F208" s="50"/>
      <c r="G208" s="176"/>
      <c r="H208" s="176"/>
      <c r="I208" s="50"/>
      <c r="J208" s="50"/>
      <c r="K208" s="50"/>
      <c r="L208" s="50"/>
      <c r="M208" s="52"/>
    </row>
    <row r="209" spans="1:13" ht="13.5">
      <c r="A209" s="149"/>
      <c r="B209" s="51"/>
      <c r="C209" s="50"/>
      <c r="D209" s="50"/>
      <c r="E209" s="50"/>
      <c r="F209" s="50"/>
      <c r="G209" s="176"/>
      <c r="H209" s="176"/>
      <c r="I209" s="50"/>
      <c r="J209" s="50"/>
      <c r="K209" s="50"/>
      <c r="L209" s="50"/>
      <c r="M209" s="52"/>
    </row>
    <row r="210" spans="1:13" ht="13.5">
      <c r="A210" s="149"/>
      <c r="B210" s="51"/>
      <c r="C210" s="50"/>
      <c r="D210" s="50"/>
      <c r="E210" s="50"/>
      <c r="F210" s="50"/>
      <c r="G210" s="176"/>
      <c r="H210" s="176"/>
      <c r="I210" s="50"/>
      <c r="J210" s="50"/>
      <c r="K210" s="50"/>
      <c r="L210" s="50"/>
      <c r="M210" s="52"/>
    </row>
    <row r="211" spans="1:13" ht="13.5">
      <c r="A211" s="149"/>
      <c r="B211" s="51"/>
      <c r="C211" s="50"/>
      <c r="D211" s="50"/>
      <c r="E211" s="50"/>
      <c r="F211" s="50"/>
      <c r="G211" s="176"/>
      <c r="H211" s="176"/>
      <c r="I211" s="50"/>
      <c r="J211" s="50"/>
      <c r="K211" s="50"/>
      <c r="L211" s="50"/>
      <c r="M211" s="52"/>
    </row>
    <row r="212" spans="1:13" ht="13.5">
      <c r="A212" s="149"/>
      <c r="B212" s="51"/>
      <c r="C212" s="50"/>
      <c r="D212" s="50"/>
      <c r="E212" s="50"/>
      <c r="F212" s="50"/>
      <c r="G212" s="176"/>
      <c r="H212" s="176"/>
      <c r="I212" s="50"/>
      <c r="J212" s="50"/>
      <c r="K212" s="50"/>
      <c r="L212" s="50"/>
      <c r="M212" s="52"/>
    </row>
    <row r="213" spans="1:13" ht="13.5">
      <c r="A213" s="149"/>
      <c r="B213" s="51"/>
      <c r="C213" s="50"/>
      <c r="D213" s="50"/>
      <c r="E213" s="50"/>
      <c r="F213" s="50"/>
      <c r="G213" s="176"/>
      <c r="H213" s="176"/>
      <c r="I213" s="50"/>
      <c r="J213" s="50"/>
      <c r="K213" s="50"/>
      <c r="L213" s="50"/>
      <c r="M213" s="52"/>
    </row>
    <row r="214" spans="1:13" ht="13.5">
      <c r="A214" s="149"/>
      <c r="B214" s="51"/>
      <c r="C214" s="50"/>
      <c r="D214" s="50"/>
      <c r="E214" s="50"/>
      <c r="F214" s="50"/>
      <c r="G214" s="176"/>
      <c r="H214" s="176"/>
      <c r="I214" s="50"/>
      <c r="J214" s="50"/>
      <c r="K214" s="50"/>
      <c r="L214" s="50"/>
      <c r="M214" s="52"/>
    </row>
    <row r="215" spans="1:13" ht="13.5">
      <c r="A215" s="149"/>
      <c r="B215" s="51"/>
      <c r="C215" s="50"/>
      <c r="D215" s="50"/>
      <c r="E215" s="50"/>
      <c r="F215" s="50"/>
      <c r="G215" s="176"/>
      <c r="H215" s="176"/>
      <c r="I215" s="50"/>
      <c r="J215" s="50"/>
      <c r="K215" s="50"/>
      <c r="L215" s="50"/>
      <c r="M215" s="52"/>
    </row>
    <row r="216" spans="1:13" ht="13.5">
      <c r="A216" s="149"/>
      <c r="B216" s="51"/>
      <c r="C216" s="50"/>
      <c r="D216" s="50"/>
      <c r="E216" s="50"/>
      <c r="F216" s="50"/>
      <c r="G216" s="176"/>
      <c r="H216" s="176"/>
      <c r="I216" s="50"/>
      <c r="J216" s="50"/>
      <c r="K216" s="50"/>
      <c r="L216" s="50"/>
      <c r="M216" s="52"/>
    </row>
    <row r="217" spans="1:13" ht="13.5">
      <c r="A217" s="149"/>
      <c r="B217" s="53"/>
      <c r="C217" s="54"/>
      <c r="D217" s="54"/>
      <c r="E217" s="54"/>
      <c r="F217" s="54"/>
      <c r="G217" s="181"/>
      <c r="H217" s="181"/>
      <c r="I217" s="54"/>
      <c r="J217" s="54"/>
      <c r="K217" s="54"/>
      <c r="L217" s="54"/>
      <c r="M217" s="55"/>
    </row>
    <row r="218" spans="1:13" ht="13.5">
      <c r="A218" s="149"/>
      <c r="B218" s="51"/>
      <c r="C218" s="50"/>
      <c r="D218" s="50"/>
      <c r="E218" s="50"/>
      <c r="F218" s="50"/>
      <c r="G218" s="176"/>
      <c r="H218" s="176"/>
      <c r="I218" s="50"/>
      <c r="J218" s="50"/>
      <c r="K218" s="50"/>
      <c r="L218" s="50"/>
      <c r="M218" s="52"/>
    </row>
    <row r="219" spans="1:13" ht="13.5">
      <c r="A219" s="149"/>
      <c r="B219" s="51"/>
      <c r="C219" s="50"/>
      <c r="D219" s="50"/>
      <c r="E219" s="50"/>
      <c r="F219" s="50"/>
      <c r="G219" s="176"/>
      <c r="H219" s="176"/>
      <c r="I219" s="50"/>
      <c r="J219" s="50"/>
      <c r="K219" s="50"/>
      <c r="L219" s="50"/>
      <c r="M219" s="52"/>
    </row>
    <row r="220" spans="1:13" ht="13.5">
      <c r="A220" s="149"/>
      <c r="B220" s="51"/>
      <c r="C220" s="50"/>
      <c r="D220" s="50"/>
      <c r="E220" s="50"/>
      <c r="F220" s="50"/>
      <c r="G220" s="176"/>
      <c r="H220" s="176"/>
      <c r="I220" s="50"/>
      <c r="J220" s="50"/>
      <c r="K220" s="50"/>
      <c r="L220" s="50"/>
      <c r="M220" s="52"/>
    </row>
    <row r="221" spans="1:13" ht="13.5">
      <c r="A221" s="149"/>
      <c r="B221" s="51"/>
      <c r="C221" s="50"/>
      <c r="D221" s="50"/>
      <c r="E221" s="50"/>
      <c r="F221" s="50"/>
      <c r="G221" s="176"/>
      <c r="H221" s="176"/>
      <c r="I221" s="50"/>
      <c r="J221" s="50"/>
      <c r="K221" s="50"/>
      <c r="L221" s="50"/>
      <c r="M221" s="52"/>
    </row>
    <row r="222" spans="1:13" ht="13.5">
      <c r="A222" s="149"/>
      <c r="B222" s="51"/>
      <c r="C222" s="50"/>
      <c r="D222" s="50"/>
      <c r="E222" s="50"/>
      <c r="F222" s="50"/>
      <c r="G222" s="176"/>
      <c r="H222" s="176"/>
      <c r="I222" s="50"/>
      <c r="J222" s="50"/>
      <c r="K222" s="50"/>
      <c r="L222" s="50"/>
      <c r="M222" s="52"/>
    </row>
    <row r="223" spans="1:13" ht="13.5">
      <c r="A223" s="149"/>
      <c r="B223" s="51"/>
      <c r="C223" s="50"/>
      <c r="D223" s="50"/>
      <c r="E223" s="50"/>
      <c r="F223" s="50"/>
      <c r="G223" s="176"/>
      <c r="H223" s="176"/>
      <c r="I223" s="50"/>
      <c r="J223" s="50"/>
      <c r="K223" s="50"/>
      <c r="L223" s="50"/>
      <c r="M223" s="52"/>
    </row>
    <row r="224" spans="1:13" ht="13.5">
      <c r="A224" s="149"/>
      <c r="B224" s="51"/>
      <c r="C224" s="50"/>
      <c r="D224" s="50"/>
      <c r="E224" s="50"/>
      <c r="F224" s="50"/>
      <c r="G224" s="176"/>
      <c r="H224" s="176"/>
      <c r="I224" s="50"/>
      <c r="J224" s="50"/>
      <c r="K224" s="50"/>
      <c r="L224" s="50"/>
      <c r="M224" s="52"/>
    </row>
    <row r="225" spans="1:13" ht="13.5">
      <c r="A225" s="149"/>
      <c r="B225" s="51"/>
      <c r="C225" s="50"/>
      <c r="D225" s="50"/>
      <c r="E225" s="50"/>
      <c r="F225" s="50"/>
      <c r="G225" s="176"/>
      <c r="H225" s="176"/>
      <c r="I225" s="50"/>
      <c r="J225" s="50"/>
      <c r="K225" s="50"/>
      <c r="L225" s="50"/>
      <c r="M225" s="52"/>
    </row>
    <row r="226" spans="1:13" ht="13.5">
      <c r="A226" s="149"/>
      <c r="B226" s="51"/>
      <c r="C226" s="50"/>
      <c r="D226" s="50"/>
      <c r="E226" s="50"/>
      <c r="F226" s="50"/>
      <c r="G226" s="176"/>
      <c r="H226" s="176"/>
      <c r="I226" s="50"/>
      <c r="J226" s="50"/>
      <c r="K226" s="50"/>
      <c r="L226" s="50"/>
      <c r="M226" s="52"/>
    </row>
    <row r="227" spans="1:13" ht="13.5">
      <c r="A227" s="149"/>
      <c r="B227" s="51"/>
      <c r="C227" s="50"/>
      <c r="D227" s="50"/>
      <c r="E227" s="50"/>
      <c r="F227" s="50"/>
      <c r="G227" s="176"/>
      <c r="H227" s="176"/>
      <c r="I227" s="50"/>
      <c r="J227" s="50"/>
      <c r="K227" s="50"/>
      <c r="L227" s="50"/>
      <c r="M227" s="52"/>
    </row>
    <row r="228" spans="1:13" ht="13.5">
      <c r="A228" s="149"/>
      <c r="B228" s="51"/>
      <c r="C228" s="50"/>
      <c r="D228" s="50"/>
      <c r="E228" s="50"/>
      <c r="F228" s="50"/>
      <c r="G228" s="176"/>
      <c r="H228" s="176"/>
      <c r="I228" s="50"/>
      <c r="J228" s="50"/>
      <c r="K228" s="50"/>
      <c r="L228" s="50"/>
      <c r="M228" s="52"/>
    </row>
    <row r="229" spans="1:13" ht="13.5">
      <c r="A229" s="149"/>
      <c r="B229" s="51"/>
      <c r="C229" s="50"/>
      <c r="D229" s="50"/>
      <c r="E229" s="50"/>
      <c r="F229" s="50"/>
      <c r="G229" s="176"/>
      <c r="H229" s="176"/>
      <c r="I229" s="50"/>
      <c r="J229" s="50"/>
      <c r="K229" s="50"/>
      <c r="L229" s="50"/>
      <c r="M229" s="52"/>
    </row>
    <row r="230" spans="1:13" ht="13.5">
      <c r="A230" s="149"/>
      <c r="B230" s="51"/>
      <c r="C230" s="50"/>
      <c r="D230" s="50"/>
      <c r="E230" s="50"/>
      <c r="F230" s="50"/>
      <c r="G230" s="176"/>
      <c r="H230" s="176"/>
      <c r="I230" s="50"/>
      <c r="J230" s="50"/>
      <c r="K230" s="50"/>
      <c r="L230" s="50"/>
      <c r="M230" s="52"/>
    </row>
    <row r="231" spans="1:13" ht="13.5">
      <c r="A231" s="149"/>
      <c r="B231" s="51"/>
      <c r="C231" s="50"/>
      <c r="D231" s="50"/>
      <c r="E231" s="50"/>
      <c r="F231" s="50"/>
      <c r="G231" s="176"/>
      <c r="H231" s="176"/>
      <c r="I231" s="50"/>
      <c r="J231" s="50"/>
      <c r="K231" s="50"/>
      <c r="L231" s="50"/>
      <c r="M231" s="52"/>
    </row>
    <row r="232" spans="1:13" ht="13.5">
      <c r="A232" s="149"/>
      <c r="B232" s="51"/>
      <c r="C232" s="50"/>
      <c r="D232" s="50"/>
      <c r="E232" s="50"/>
      <c r="F232" s="50"/>
      <c r="G232" s="176"/>
      <c r="H232" s="176"/>
      <c r="I232" s="50"/>
      <c r="J232" s="50"/>
      <c r="K232" s="50"/>
      <c r="L232" s="50"/>
      <c r="M232" s="52"/>
    </row>
    <row r="233" spans="1:13" ht="13.5">
      <c r="A233" s="149"/>
      <c r="B233" s="51"/>
      <c r="C233" s="50"/>
      <c r="D233" s="50"/>
      <c r="E233" s="50"/>
      <c r="F233" s="50"/>
      <c r="G233" s="176"/>
      <c r="H233" s="176"/>
      <c r="I233" s="50"/>
      <c r="J233" s="50"/>
      <c r="K233" s="50"/>
      <c r="L233" s="50"/>
      <c r="M233" s="52"/>
    </row>
    <row r="234" spans="1:13" ht="13.5">
      <c r="A234" s="149"/>
      <c r="B234" s="51"/>
      <c r="C234" s="50"/>
      <c r="D234" s="50"/>
      <c r="E234" s="50"/>
      <c r="F234" s="50"/>
      <c r="G234" s="176"/>
      <c r="H234" s="176"/>
      <c r="I234" s="50"/>
      <c r="J234" s="50"/>
      <c r="K234" s="50"/>
      <c r="L234" s="50"/>
      <c r="M234" s="52"/>
    </row>
    <row r="235" spans="1:13" ht="13.5">
      <c r="A235" s="149"/>
      <c r="B235" s="51"/>
      <c r="C235" s="50"/>
      <c r="D235" s="50"/>
      <c r="E235" s="50"/>
      <c r="F235" s="50"/>
      <c r="G235" s="176"/>
      <c r="H235" s="176"/>
      <c r="I235" s="50"/>
      <c r="J235" s="50"/>
      <c r="K235" s="50"/>
      <c r="L235" s="50"/>
      <c r="M235" s="52"/>
    </row>
    <row r="236" spans="1:13" ht="13.5">
      <c r="A236" s="149"/>
      <c r="B236" s="51"/>
      <c r="C236" s="50"/>
      <c r="D236" s="50"/>
      <c r="E236" s="50"/>
      <c r="F236" s="50"/>
      <c r="G236" s="176"/>
      <c r="H236" s="176"/>
      <c r="I236" s="50"/>
      <c r="J236" s="50"/>
      <c r="K236" s="50"/>
      <c r="L236" s="50"/>
      <c r="M236" s="52"/>
    </row>
    <row r="237" spans="1:13" ht="13.5">
      <c r="A237" s="149"/>
      <c r="B237" s="53"/>
      <c r="C237" s="54"/>
      <c r="D237" s="54"/>
      <c r="E237" s="54"/>
      <c r="F237" s="54"/>
      <c r="G237" s="181"/>
      <c r="H237" s="181"/>
      <c r="I237" s="54"/>
      <c r="J237" s="54"/>
      <c r="K237" s="54"/>
      <c r="L237" s="54"/>
      <c r="M237" s="55"/>
    </row>
    <row r="238" spans="1:13" ht="13.5">
      <c r="A238" s="149"/>
      <c r="B238" s="51"/>
      <c r="C238" s="50"/>
      <c r="D238" s="50"/>
      <c r="E238" s="50"/>
      <c r="F238" s="50"/>
      <c r="G238" s="176"/>
      <c r="H238" s="176"/>
      <c r="I238" s="50"/>
      <c r="J238" s="50"/>
      <c r="K238" s="50"/>
      <c r="L238" s="50"/>
      <c r="M238" s="52"/>
    </row>
    <row r="239" spans="1:13" ht="13.5">
      <c r="A239" s="149"/>
      <c r="B239" s="51"/>
      <c r="C239" s="50"/>
      <c r="D239" s="50"/>
      <c r="E239" s="50"/>
      <c r="F239" s="50"/>
      <c r="G239" s="176"/>
      <c r="H239" s="176"/>
      <c r="I239" s="50"/>
      <c r="J239" s="50"/>
      <c r="K239" s="50"/>
      <c r="L239" s="50"/>
      <c r="M239" s="52"/>
    </row>
    <row r="240" spans="1:13" ht="13.5">
      <c r="A240" s="149"/>
      <c r="B240" s="51"/>
      <c r="C240" s="50"/>
      <c r="D240" s="50"/>
      <c r="E240" s="50"/>
      <c r="F240" s="50"/>
      <c r="G240" s="176"/>
      <c r="H240" s="176"/>
      <c r="I240" s="50"/>
      <c r="J240" s="50"/>
      <c r="K240" s="50"/>
      <c r="L240" s="50"/>
      <c r="M240" s="52"/>
    </row>
    <row r="241" spans="1:13" ht="13.5">
      <c r="A241" s="149"/>
      <c r="B241" s="51"/>
      <c r="C241" s="50"/>
      <c r="D241" s="50"/>
      <c r="E241" s="50"/>
      <c r="F241" s="50"/>
      <c r="G241" s="176"/>
      <c r="H241" s="176"/>
      <c r="I241" s="50"/>
      <c r="J241" s="50"/>
      <c r="K241" s="50"/>
      <c r="L241" s="50"/>
      <c r="M241" s="52"/>
    </row>
    <row r="242" spans="1:13" ht="13.5">
      <c r="A242" s="149"/>
      <c r="B242" s="51"/>
      <c r="C242" s="50"/>
      <c r="D242" s="50"/>
      <c r="E242" s="50"/>
      <c r="F242" s="50"/>
      <c r="G242" s="176"/>
      <c r="H242" s="176"/>
      <c r="I242" s="50"/>
      <c r="J242" s="50"/>
      <c r="K242" s="50"/>
      <c r="L242" s="50"/>
      <c r="M242" s="52"/>
    </row>
    <row r="243" spans="1:13" ht="13.5">
      <c r="A243" s="149"/>
      <c r="B243" s="51"/>
      <c r="C243" s="50"/>
      <c r="D243" s="50"/>
      <c r="E243" s="50"/>
      <c r="F243" s="50"/>
      <c r="G243" s="176"/>
      <c r="H243" s="176"/>
      <c r="I243" s="50"/>
      <c r="J243" s="50"/>
      <c r="K243" s="50"/>
      <c r="L243" s="50"/>
      <c r="M243" s="52"/>
    </row>
    <row r="244" spans="1:13" ht="13.5">
      <c r="A244" s="149"/>
      <c r="B244" s="51"/>
      <c r="C244" s="50"/>
      <c r="D244" s="50"/>
      <c r="E244" s="50"/>
      <c r="F244" s="50"/>
      <c r="G244" s="176"/>
      <c r="H244" s="176"/>
      <c r="I244" s="50"/>
      <c r="J244" s="50"/>
      <c r="K244" s="50"/>
      <c r="L244" s="50"/>
      <c r="M244" s="52"/>
    </row>
    <row r="245" spans="1:13" ht="13.5">
      <c r="A245" s="149"/>
      <c r="B245" s="51"/>
      <c r="C245" s="50"/>
      <c r="D245" s="50"/>
      <c r="E245" s="50"/>
      <c r="F245" s="50"/>
      <c r="G245" s="176"/>
      <c r="H245" s="176"/>
      <c r="I245" s="50"/>
      <c r="J245" s="50"/>
      <c r="K245" s="50"/>
      <c r="L245" s="50"/>
      <c r="M245" s="52"/>
    </row>
    <row r="246" spans="1:13" ht="13.5">
      <c r="A246" s="149"/>
      <c r="B246" s="51"/>
      <c r="C246" s="50"/>
      <c r="D246" s="50"/>
      <c r="E246" s="50"/>
      <c r="F246" s="50"/>
      <c r="G246" s="176"/>
      <c r="H246" s="176"/>
      <c r="I246" s="50"/>
      <c r="J246" s="50"/>
      <c r="K246" s="50"/>
      <c r="L246" s="50"/>
      <c r="M246" s="52"/>
    </row>
    <row r="247" spans="1:13" ht="13.5">
      <c r="A247" s="149"/>
      <c r="B247" s="51"/>
      <c r="C247" s="50"/>
      <c r="D247" s="50"/>
      <c r="E247" s="50"/>
      <c r="F247" s="50"/>
      <c r="G247" s="176"/>
      <c r="H247" s="176"/>
      <c r="I247" s="50"/>
      <c r="J247" s="50"/>
      <c r="K247" s="50"/>
      <c r="L247" s="50"/>
      <c r="M247" s="52"/>
    </row>
    <row r="248" spans="1:13" ht="13.5">
      <c r="A248" s="149"/>
      <c r="B248" s="51"/>
      <c r="C248" s="50"/>
      <c r="D248" s="50"/>
      <c r="E248" s="50"/>
      <c r="F248" s="50"/>
      <c r="G248" s="176"/>
      <c r="H248" s="176"/>
      <c r="I248" s="50"/>
      <c r="J248" s="50"/>
      <c r="K248" s="50"/>
      <c r="L248" s="50"/>
      <c r="M248" s="52"/>
    </row>
    <row r="249" spans="1:13" ht="13.5">
      <c r="A249" s="149"/>
      <c r="B249" s="51"/>
      <c r="C249" s="50"/>
      <c r="D249" s="50"/>
      <c r="E249" s="50"/>
      <c r="F249" s="50"/>
      <c r="G249" s="176"/>
      <c r="H249" s="176"/>
      <c r="I249" s="50"/>
      <c r="J249" s="50"/>
      <c r="K249" s="50"/>
      <c r="L249" s="50"/>
      <c r="M249" s="52"/>
    </row>
    <row r="250" spans="1:13" ht="13.5">
      <c r="A250" s="149"/>
      <c r="B250" s="51"/>
      <c r="C250" s="50"/>
      <c r="D250" s="50"/>
      <c r="E250" s="50"/>
      <c r="F250" s="50"/>
      <c r="G250" s="176"/>
      <c r="H250" s="176"/>
      <c r="I250" s="50"/>
      <c r="J250" s="50"/>
      <c r="K250" s="50"/>
      <c r="L250" s="50"/>
      <c r="M250" s="52"/>
    </row>
    <row r="251" spans="1:13" ht="13.5">
      <c r="A251" s="149"/>
      <c r="B251" s="51"/>
      <c r="C251" s="50"/>
      <c r="D251" s="50"/>
      <c r="E251" s="50"/>
      <c r="F251" s="50"/>
      <c r="G251" s="176"/>
      <c r="H251" s="176"/>
      <c r="I251" s="50"/>
      <c r="J251" s="50"/>
      <c r="K251" s="50"/>
      <c r="L251" s="50"/>
      <c r="M251" s="52"/>
    </row>
    <row r="252" spans="1:13" ht="13.5">
      <c r="A252" s="149"/>
      <c r="B252" s="51"/>
      <c r="C252" s="50"/>
      <c r="D252" s="50"/>
      <c r="E252" s="50"/>
      <c r="F252" s="50"/>
      <c r="G252" s="176"/>
      <c r="H252" s="176"/>
      <c r="I252" s="50"/>
      <c r="J252" s="50"/>
      <c r="K252" s="50"/>
      <c r="L252" s="50"/>
      <c r="M252" s="52"/>
    </row>
    <row r="253" spans="1:13" ht="13.5">
      <c r="A253" s="149"/>
      <c r="B253" s="51"/>
      <c r="C253" s="50"/>
      <c r="D253" s="50"/>
      <c r="E253" s="50"/>
      <c r="F253" s="50"/>
      <c r="G253" s="176"/>
      <c r="H253" s="176"/>
      <c r="I253" s="50"/>
      <c r="J253" s="50"/>
      <c r="K253" s="50"/>
      <c r="L253" s="50"/>
      <c r="M253" s="52"/>
    </row>
    <row r="254" spans="1:13" ht="13.5">
      <c r="A254" s="149"/>
      <c r="B254" s="51"/>
      <c r="C254" s="50"/>
      <c r="D254" s="50"/>
      <c r="E254" s="50"/>
      <c r="F254" s="50"/>
      <c r="G254" s="176"/>
      <c r="H254" s="176"/>
      <c r="I254" s="50"/>
      <c r="J254" s="50"/>
      <c r="K254" s="50"/>
      <c r="L254" s="50"/>
      <c r="M254" s="52"/>
    </row>
    <row r="255" spans="1:13" ht="13.5">
      <c r="A255" s="149"/>
      <c r="B255" s="51"/>
      <c r="C255" s="50"/>
      <c r="D255" s="50"/>
      <c r="E255" s="50"/>
      <c r="F255" s="50"/>
      <c r="G255" s="176"/>
      <c r="H255" s="176"/>
      <c r="I255" s="50"/>
      <c r="J255" s="50"/>
      <c r="K255" s="50"/>
      <c r="L255" s="50"/>
      <c r="M255" s="52"/>
    </row>
    <row r="256" spans="1:13" ht="13.5">
      <c r="A256" s="149"/>
      <c r="B256" s="51"/>
      <c r="C256" s="50"/>
      <c r="D256" s="50"/>
      <c r="E256" s="50"/>
      <c r="F256" s="50"/>
      <c r="G256" s="176"/>
      <c r="H256" s="176"/>
      <c r="I256" s="50"/>
      <c r="J256" s="50"/>
      <c r="K256" s="50"/>
      <c r="L256" s="50"/>
      <c r="M256" s="52"/>
    </row>
    <row r="257" spans="1:13" ht="13.5">
      <c r="A257" s="149"/>
      <c r="B257" s="53"/>
      <c r="C257" s="54"/>
      <c r="D257" s="54"/>
      <c r="E257" s="54"/>
      <c r="F257" s="54"/>
      <c r="G257" s="181"/>
      <c r="H257" s="181"/>
      <c r="I257" s="54"/>
      <c r="J257" s="54"/>
      <c r="K257" s="54"/>
      <c r="L257" s="54"/>
      <c r="M257" s="55"/>
    </row>
    <row r="258" spans="1:8" ht="13.5">
      <c r="A258" s="149"/>
      <c r="G258" s="182"/>
      <c r="H258" s="182"/>
    </row>
    <row r="259" spans="1:8" ht="13.5">
      <c r="A259" s="149"/>
      <c r="G259" s="182"/>
      <c r="H259" s="182"/>
    </row>
    <row r="260" spans="1:8" ht="13.5">
      <c r="A260" s="149"/>
      <c r="G260" s="182"/>
      <c r="H260" s="182"/>
    </row>
    <row r="261" spans="1:8" ht="13.5">
      <c r="A261" s="149"/>
      <c r="G261" s="182"/>
      <c r="H261" s="182"/>
    </row>
    <row r="262" spans="1:8" ht="13.5">
      <c r="A262" s="149"/>
      <c r="G262" s="182"/>
      <c r="H262" s="182"/>
    </row>
    <row r="263" spans="1:8" ht="13.5">
      <c r="A263" s="149"/>
      <c r="G263" s="182"/>
      <c r="H263" s="182"/>
    </row>
    <row r="264" spans="1:8" ht="13.5">
      <c r="A264" s="149"/>
      <c r="G264" s="182"/>
      <c r="H264" s="182"/>
    </row>
    <row r="265" spans="1:8" ht="13.5">
      <c r="A265" s="149"/>
      <c r="G265" s="182"/>
      <c r="H265" s="182"/>
    </row>
    <row r="266" spans="1:8" ht="13.5">
      <c r="A266" s="149"/>
      <c r="G266" s="182"/>
      <c r="H266" s="182"/>
    </row>
    <row r="267" spans="1:8" ht="13.5">
      <c r="A267" s="149"/>
      <c r="G267" s="182"/>
      <c r="H267" s="182"/>
    </row>
    <row r="268" spans="1:8" ht="13.5">
      <c r="A268" s="149"/>
      <c r="G268" s="182"/>
      <c r="H268" s="182"/>
    </row>
    <row r="269" spans="1:8" ht="13.5">
      <c r="A269" s="149"/>
      <c r="G269" s="182"/>
      <c r="H269" s="182"/>
    </row>
    <row r="270" spans="1:8" ht="13.5">
      <c r="A270" s="149"/>
      <c r="G270" s="182"/>
      <c r="H270" s="182"/>
    </row>
    <row r="271" spans="1:8" ht="13.5">
      <c r="A271" s="149"/>
      <c r="G271" s="182"/>
      <c r="H271" s="182"/>
    </row>
    <row r="272" spans="1:8" ht="13.5">
      <c r="A272" s="149"/>
      <c r="G272" s="182"/>
      <c r="H272" s="182"/>
    </row>
    <row r="273" spans="1:8" ht="13.5">
      <c r="A273" s="149"/>
      <c r="G273" s="182"/>
      <c r="H273" s="182"/>
    </row>
    <row r="274" spans="1:8" ht="13.5">
      <c r="A274" s="149"/>
      <c r="G274" s="182"/>
      <c r="H274" s="182"/>
    </row>
    <row r="275" spans="1:8" ht="13.5">
      <c r="A275" s="149"/>
      <c r="G275" s="182"/>
      <c r="H275" s="182"/>
    </row>
    <row r="276" spans="1:8" ht="13.5">
      <c r="A276" s="149"/>
      <c r="G276" s="182"/>
      <c r="H276" s="182"/>
    </row>
    <row r="277" spans="1:8" ht="13.5">
      <c r="A277" s="149"/>
      <c r="G277" s="182"/>
      <c r="H277" s="182"/>
    </row>
    <row r="278" spans="1:8" ht="13.5">
      <c r="A278" s="149"/>
      <c r="G278" s="182"/>
      <c r="H278" s="182"/>
    </row>
    <row r="279" spans="1:8" ht="13.5">
      <c r="A279" s="149"/>
      <c r="G279" s="182"/>
      <c r="H279" s="182"/>
    </row>
    <row r="280" spans="1:8" ht="13.5">
      <c r="A280" s="149"/>
      <c r="G280" s="182"/>
      <c r="H280" s="182"/>
    </row>
    <row r="281" spans="1:8" ht="13.5">
      <c r="A281" s="149"/>
      <c r="G281" s="182"/>
      <c r="H281" s="182"/>
    </row>
    <row r="282" spans="1:8" ht="13.5">
      <c r="A282" s="149"/>
      <c r="G282" s="182"/>
      <c r="H282" s="182"/>
    </row>
    <row r="283" spans="1:8" ht="13.5">
      <c r="A283" s="149"/>
      <c r="G283" s="182"/>
      <c r="H283" s="182"/>
    </row>
    <row r="284" ht="13.5">
      <c r="A284" s="149"/>
    </row>
    <row r="285" ht="13.5">
      <c r="A285" s="149"/>
    </row>
    <row r="286" ht="13.5">
      <c r="A286" s="149"/>
    </row>
    <row r="287" ht="13.5">
      <c r="A287" s="149"/>
    </row>
    <row r="288" ht="13.5">
      <c r="A288" s="149"/>
    </row>
    <row r="289" ht="13.5">
      <c r="A289" s="149"/>
    </row>
    <row r="290" ht="13.5">
      <c r="A290" s="149"/>
    </row>
    <row r="291" ht="13.5">
      <c r="A291" s="149"/>
    </row>
    <row r="292" ht="13.5">
      <c r="A292" s="149"/>
    </row>
    <row r="293" ht="13.5">
      <c r="A293" s="149"/>
    </row>
    <row r="294" ht="13.5">
      <c r="A294" s="149"/>
    </row>
    <row r="295" ht="13.5">
      <c r="A295" s="149"/>
    </row>
    <row r="296" ht="13.5">
      <c r="A296" s="149"/>
    </row>
    <row r="297" ht="13.5">
      <c r="A297" s="149"/>
    </row>
    <row r="298" ht="13.5">
      <c r="A298" s="149"/>
    </row>
    <row r="299" ht="13.5">
      <c r="A299" s="149"/>
    </row>
    <row r="300" ht="13.5">
      <c r="A300" s="149"/>
    </row>
    <row r="301" ht="13.5">
      <c r="A301" s="149"/>
    </row>
    <row r="302" ht="13.5">
      <c r="A302" s="149"/>
    </row>
    <row r="303" ht="13.5">
      <c r="A303" s="149"/>
    </row>
    <row r="304" ht="13.5">
      <c r="A304" s="149"/>
    </row>
    <row r="305" ht="13.5">
      <c r="A305" s="149"/>
    </row>
    <row r="306" ht="13.5">
      <c r="A306" s="149"/>
    </row>
    <row r="307" ht="13.5">
      <c r="A307" s="149"/>
    </row>
    <row r="308" ht="13.5">
      <c r="A308" s="149"/>
    </row>
    <row r="309" ht="13.5">
      <c r="A309" s="149"/>
    </row>
    <row r="310" ht="13.5">
      <c r="A310" s="149"/>
    </row>
    <row r="311" ht="13.5">
      <c r="A311" s="149"/>
    </row>
    <row r="312" ht="13.5">
      <c r="A312" s="149"/>
    </row>
    <row r="313" ht="13.5">
      <c r="A313" s="149"/>
    </row>
    <row r="314" ht="13.5">
      <c r="A314" s="149"/>
    </row>
    <row r="315" ht="13.5">
      <c r="A315" s="149"/>
    </row>
    <row r="316" ht="13.5">
      <c r="A316" s="149"/>
    </row>
    <row r="317" ht="13.5">
      <c r="A317" s="149"/>
    </row>
    <row r="318" ht="13.5">
      <c r="A318" s="149"/>
    </row>
    <row r="319" ht="13.5">
      <c r="A319" s="149"/>
    </row>
    <row r="320" ht="13.5">
      <c r="A320" s="149"/>
    </row>
    <row r="321" ht="13.5">
      <c r="A321" s="149"/>
    </row>
    <row r="322" ht="13.5">
      <c r="A322" s="149"/>
    </row>
    <row r="323" ht="13.5">
      <c r="A323" s="149"/>
    </row>
    <row r="324" ht="13.5">
      <c r="A324" s="149"/>
    </row>
    <row r="325" ht="13.5">
      <c r="A325" s="149"/>
    </row>
    <row r="326" ht="13.5">
      <c r="A326" s="149"/>
    </row>
    <row r="327" ht="13.5">
      <c r="A327" s="149"/>
    </row>
    <row r="328" ht="13.5">
      <c r="A328" s="149"/>
    </row>
    <row r="329" ht="13.5">
      <c r="A329" s="149"/>
    </row>
    <row r="330" ht="13.5">
      <c r="A330" s="149"/>
    </row>
    <row r="331" ht="13.5">
      <c r="A331" s="149"/>
    </row>
    <row r="332" ht="13.5">
      <c r="A332" s="149"/>
    </row>
    <row r="333" ht="13.5">
      <c r="A333" s="149"/>
    </row>
    <row r="334" ht="13.5">
      <c r="A334" s="149"/>
    </row>
    <row r="335" ht="13.5">
      <c r="A335" s="149"/>
    </row>
    <row r="336" ht="13.5">
      <c r="A336" s="149"/>
    </row>
    <row r="337" ht="13.5">
      <c r="A337" s="149"/>
    </row>
    <row r="338" ht="13.5">
      <c r="A338" s="149"/>
    </row>
    <row r="339" ht="13.5">
      <c r="A339" s="149"/>
    </row>
    <row r="340" ht="13.5">
      <c r="A340" s="149"/>
    </row>
    <row r="341" ht="13.5">
      <c r="A341" s="149"/>
    </row>
    <row r="342" ht="13.5">
      <c r="A342" s="149"/>
    </row>
    <row r="343" ht="13.5">
      <c r="A343" s="149"/>
    </row>
    <row r="344" ht="13.5">
      <c r="A344" s="149"/>
    </row>
    <row r="345" ht="13.5">
      <c r="A345" s="149"/>
    </row>
    <row r="346" ht="13.5">
      <c r="A346" s="149"/>
    </row>
    <row r="347" ht="13.5">
      <c r="A347" s="149"/>
    </row>
    <row r="348" ht="13.5">
      <c r="A348" s="149"/>
    </row>
    <row r="349" ht="13.5">
      <c r="A349" s="149"/>
    </row>
    <row r="350" ht="13.5">
      <c r="A350" s="149"/>
    </row>
    <row r="351" ht="13.5">
      <c r="A351" s="149"/>
    </row>
    <row r="352" ht="13.5">
      <c r="A352" s="149"/>
    </row>
    <row r="353" ht="13.5">
      <c r="A353" s="149"/>
    </row>
    <row r="354" ht="13.5">
      <c r="A354" s="149"/>
    </row>
    <row r="355" ht="13.5">
      <c r="A355" s="149"/>
    </row>
    <row r="356" ht="13.5">
      <c r="A356" s="149"/>
    </row>
    <row r="357" ht="13.5">
      <c r="A357" s="149"/>
    </row>
    <row r="358" ht="13.5">
      <c r="A358" s="149"/>
    </row>
    <row r="359" ht="13.5">
      <c r="A359" s="149"/>
    </row>
    <row r="360" ht="13.5">
      <c r="A360" s="149"/>
    </row>
    <row r="361" ht="13.5">
      <c r="A361" s="149"/>
    </row>
    <row r="362" ht="13.5">
      <c r="A362" s="149"/>
    </row>
    <row r="363" ht="13.5">
      <c r="A363" s="149"/>
    </row>
    <row r="364" ht="13.5">
      <c r="A364" s="149"/>
    </row>
    <row r="365" ht="13.5">
      <c r="A365" s="149"/>
    </row>
    <row r="366" ht="13.5">
      <c r="A366" s="149"/>
    </row>
    <row r="367" ht="13.5">
      <c r="A367" s="149"/>
    </row>
    <row r="368" ht="13.5">
      <c r="A368" s="149"/>
    </row>
    <row r="369" ht="13.5">
      <c r="A369" s="149"/>
    </row>
    <row r="370" ht="13.5">
      <c r="A370" s="149"/>
    </row>
    <row r="371" ht="13.5">
      <c r="A371" s="149"/>
    </row>
    <row r="372" ht="13.5">
      <c r="A372" s="149"/>
    </row>
    <row r="373" ht="13.5">
      <c r="A373" s="149"/>
    </row>
    <row r="374" ht="13.5">
      <c r="A374" s="149"/>
    </row>
    <row r="375" ht="13.5">
      <c r="A375" s="149"/>
    </row>
    <row r="376" ht="13.5">
      <c r="A376" s="149"/>
    </row>
    <row r="377" ht="13.5">
      <c r="A377" s="149"/>
    </row>
    <row r="378" ht="13.5">
      <c r="A378" s="149"/>
    </row>
    <row r="379" ht="13.5">
      <c r="A379" s="149"/>
    </row>
    <row r="380" ht="13.5">
      <c r="A380" s="149"/>
    </row>
    <row r="381" ht="13.5">
      <c r="A381" s="149"/>
    </row>
    <row r="382" ht="13.5">
      <c r="A382" s="149"/>
    </row>
    <row r="383" ht="13.5">
      <c r="A383" s="149"/>
    </row>
    <row r="384" ht="13.5">
      <c r="A384" s="149"/>
    </row>
    <row r="385" ht="13.5">
      <c r="A385" s="149"/>
    </row>
    <row r="386" ht="13.5">
      <c r="A386" s="149"/>
    </row>
    <row r="387" ht="13.5">
      <c r="A387" s="149"/>
    </row>
    <row r="388" ht="13.5">
      <c r="A388" s="149"/>
    </row>
    <row r="389" ht="13.5">
      <c r="A389" s="149"/>
    </row>
    <row r="390" ht="13.5">
      <c r="A390" s="149"/>
    </row>
    <row r="391" ht="13.5">
      <c r="A391" s="149"/>
    </row>
    <row r="392" ht="13.5">
      <c r="A392" s="149"/>
    </row>
    <row r="393" ht="13.5">
      <c r="A393" s="149"/>
    </row>
    <row r="394" ht="13.5">
      <c r="A394" s="149"/>
    </row>
    <row r="395" ht="13.5">
      <c r="A395" s="149"/>
    </row>
    <row r="396" ht="13.5">
      <c r="A396" s="149"/>
    </row>
    <row r="397" ht="13.5">
      <c r="A397" s="149"/>
    </row>
    <row r="398" ht="13.5">
      <c r="A398" s="149"/>
    </row>
    <row r="399" ht="13.5">
      <c r="A399" s="149"/>
    </row>
    <row r="400" ht="13.5">
      <c r="A400" s="149"/>
    </row>
    <row r="401" ht="13.5">
      <c r="A401" s="149"/>
    </row>
    <row r="402" ht="13.5">
      <c r="A402" s="149"/>
    </row>
    <row r="403" ht="13.5">
      <c r="A403" s="149"/>
    </row>
    <row r="404" ht="13.5">
      <c r="A404" s="149"/>
    </row>
    <row r="405" ht="13.5">
      <c r="A405" s="149"/>
    </row>
    <row r="406" ht="13.5">
      <c r="A406" s="149"/>
    </row>
    <row r="407" ht="13.5">
      <c r="A407" s="149"/>
    </row>
    <row r="408" ht="13.5">
      <c r="A408" s="149"/>
    </row>
    <row r="409" ht="13.5">
      <c r="A409" s="149"/>
    </row>
    <row r="410" ht="13.5">
      <c r="A410" s="149"/>
    </row>
    <row r="411" ht="13.5">
      <c r="A411" s="149"/>
    </row>
    <row r="412" ht="13.5">
      <c r="A412" s="149"/>
    </row>
    <row r="413" ht="13.5">
      <c r="A413" s="149"/>
    </row>
    <row r="414" ht="13.5">
      <c r="A414" s="149"/>
    </row>
    <row r="415" ht="13.5">
      <c r="A415" s="149"/>
    </row>
    <row r="416" ht="13.5">
      <c r="A416" s="149"/>
    </row>
    <row r="417" ht="13.5">
      <c r="A417" s="149"/>
    </row>
    <row r="418" ht="13.5">
      <c r="A418" s="149"/>
    </row>
    <row r="419" ht="13.5">
      <c r="A419" s="149"/>
    </row>
    <row r="420" ht="13.5">
      <c r="A420" s="149"/>
    </row>
    <row r="421" ht="13.5">
      <c r="A421" s="149"/>
    </row>
    <row r="422" ht="13.5">
      <c r="A422" s="149"/>
    </row>
    <row r="423" ht="13.5">
      <c r="A423" s="149"/>
    </row>
    <row r="424" ht="13.5">
      <c r="A424" s="149"/>
    </row>
    <row r="425" ht="13.5">
      <c r="A425" s="149"/>
    </row>
    <row r="426" ht="13.5">
      <c r="A426" s="149"/>
    </row>
    <row r="427" ht="13.5">
      <c r="A427" s="149"/>
    </row>
    <row r="428" ht="13.5">
      <c r="A428" s="149"/>
    </row>
    <row r="429" ht="13.5">
      <c r="A429" s="149"/>
    </row>
    <row r="430" ht="13.5">
      <c r="A430" s="149"/>
    </row>
    <row r="431" ht="13.5">
      <c r="A431" s="149"/>
    </row>
    <row r="432" ht="13.5">
      <c r="A432" s="149"/>
    </row>
    <row r="433" ht="13.5">
      <c r="A433" s="149"/>
    </row>
    <row r="434" ht="13.5">
      <c r="A434" s="149"/>
    </row>
    <row r="435" ht="13.5">
      <c r="A435" s="149"/>
    </row>
    <row r="436" ht="13.5">
      <c r="A436" s="149"/>
    </row>
    <row r="437" ht="13.5">
      <c r="A437" s="149"/>
    </row>
    <row r="438" ht="13.5">
      <c r="A438" s="149"/>
    </row>
    <row r="439" ht="13.5">
      <c r="A439" s="149"/>
    </row>
    <row r="440" ht="13.5">
      <c r="A440" s="149"/>
    </row>
    <row r="441" ht="13.5">
      <c r="A441" s="149"/>
    </row>
    <row r="442" ht="13.5">
      <c r="A442" s="149"/>
    </row>
    <row r="443" ht="13.5">
      <c r="A443" s="149"/>
    </row>
    <row r="444" ht="13.5">
      <c r="A444" s="149"/>
    </row>
    <row r="445" ht="13.5">
      <c r="A445" s="149"/>
    </row>
    <row r="446" ht="13.5">
      <c r="A446" s="149"/>
    </row>
    <row r="447" ht="13.5">
      <c r="A447" s="149"/>
    </row>
    <row r="448" ht="13.5">
      <c r="A448" s="149"/>
    </row>
    <row r="449" ht="13.5">
      <c r="A449" s="149"/>
    </row>
    <row r="450" ht="13.5">
      <c r="A450" s="149"/>
    </row>
    <row r="451" ht="13.5">
      <c r="A451" s="149"/>
    </row>
    <row r="452" ht="13.5">
      <c r="A452" s="149"/>
    </row>
    <row r="453" ht="13.5">
      <c r="A453" s="149"/>
    </row>
    <row r="454" ht="13.5">
      <c r="A454" s="149"/>
    </row>
    <row r="455" ht="13.5">
      <c r="A455" s="149"/>
    </row>
    <row r="456" ht="13.5">
      <c r="A456" s="149"/>
    </row>
    <row r="457" ht="13.5">
      <c r="A457" s="149"/>
    </row>
    <row r="458" ht="13.5">
      <c r="A458" s="149"/>
    </row>
    <row r="459" ht="13.5">
      <c r="A459" s="149"/>
    </row>
    <row r="460" ht="13.5">
      <c r="A460" s="149"/>
    </row>
    <row r="461" ht="13.5">
      <c r="A461" s="149"/>
    </row>
    <row r="462" ht="13.5">
      <c r="A462" s="149"/>
    </row>
    <row r="463" ht="13.5">
      <c r="A463" s="149"/>
    </row>
    <row r="464" ht="13.5">
      <c r="A464" s="149"/>
    </row>
    <row r="465" ht="13.5">
      <c r="A465" s="149"/>
    </row>
    <row r="466" ht="13.5">
      <c r="A466" s="149"/>
    </row>
    <row r="467" ht="13.5">
      <c r="A467" s="149"/>
    </row>
    <row r="468" ht="13.5">
      <c r="A468" s="149"/>
    </row>
    <row r="469" ht="13.5">
      <c r="A469" s="149"/>
    </row>
    <row r="470" ht="13.5">
      <c r="A470" s="149"/>
    </row>
    <row r="471" ht="13.5">
      <c r="A471" s="149"/>
    </row>
    <row r="472" ht="13.5">
      <c r="A472" s="149"/>
    </row>
    <row r="473" ht="13.5">
      <c r="A473" s="149"/>
    </row>
    <row r="474" ht="13.5">
      <c r="A474" s="149"/>
    </row>
    <row r="475" ht="13.5">
      <c r="A475" s="149"/>
    </row>
    <row r="476" ht="13.5">
      <c r="A476" s="149"/>
    </row>
    <row r="477" ht="13.5">
      <c r="A477" s="149"/>
    </row>
    <row r="478" ht="13.5">
      <c r="A478" s="149"/>
    </row>
    <row r="479" ht="12.75">
      <c r="A479" s="148"/>
    </row>
    <row r="480" ht="12.75">
      <c r="A480" s="148"/>
    </row>
    <row r="481" ht="12.75">
      <c r="A481" s="148"/>
    </row>
    <row r="482" ht="12.75">
      <c r="A482" s="148"/>
    </row>
    <row r="483" ht="12.75">
      <c r="A483" s="148"/>
    </row>
    <row r="484" ht="12.75">
      <c r="A484" s="148"/>
    </row>
    <row r="485" ht="12.75">
      <c r="A485" s="148"/>
    </row>
    <row r="486" ht="12.75">
      <c r="A486" s="148"/>
    </row>
    <row r="487" ht="12.75">
      <c r="A487" s="148"/>
    </row>
    <row r="488" ht="12.75">
      <c r="A488" s="148"/>
    </row>
    <row r="489" ht="12.75">
      <c r="A489" s="148"/>
    </row>
    <row r="490" ht="12.75">
      <c r="A490" s="148"/>
    </row>
    <row r="491" ht="12.75">
      <c r="A491" s="148"/>
    </row>
    <row r="492" ht="12.75">
      <c r="A492" s="148"/>
    </row>
    <row r="493" ht="12.75">
      <c r="A493" s="148"/>
    </row>
    <row r="494" ht="12.75">
      <c r="A494" s="148"/>
    </row>
    <row r="495" ht="12.75">
      <c r="A495" s="148"/>
    </row>
    <row r="496" ht="12.75">
      <c r="A496" s="148"/>
    </row>
    <row r="497" ht="12.75">
      <c r="A497" s="148"/>
    </row>
    <row r="498" ht="12.75">
      <c r="A498" s="148"/>
    </row>
    <row r="499" ht="12.75">
      <c r="A499" s="148"/>
    </row>
    <row r="500" ht="12.75">
      <c r="A500" s="148"/>
    </row>
    <row r="501" ht="12.75">
      <c r="A501" s="148"/>
    </row>
    <row r="502" ht="12.75">
      <c r="A502" s="148"/>
    </row>
    <row r="503" ht="12.75">
      <c r="A503" s="148"/>
    </row>
    <row r="504" ht="12.75">
      <c r="A504" s="148"/>
    </row>
    <row r="505" ht="12.75">
      <c r="A505" s="148"/>
    </row>
    <row r="506" ht="12.75">
      <c r="A506" s="148"/>
    </row>
    <row r="507" ht="12.75">
      <c r="A507" s="148"/>
    </row>
    <row r="508" ht="12.75">
      <c r="A508" s="148"/>
    </row>
    <row r="509" ht="12.75">
      <c r="A509" s="148"/>
    </row>
    <row r="510" ht="12.75">
      <c r="A510" s="148"/>
    </row>
    <row r="511" ht="12.75">
      <c r="A511" s="148"/>
    </row>
    <row r="512" ht="12.75">
      <c r="A512" s="148"/>
    </row>
    <row r="513" ht="12.75">
      <c r="A513" s="148"/>
    </row>
    <row r="514" ht="12.75">
      <c r="A514" s="148"/>
    </row>
    <row r="515" ht="12.75">
      <c r="A515" s="148"/>
    </row>
    <row r="516" ht="12.75">
      <c r="A516" s="148"/>
    </row>
    <row r="517" ht="12.75">
      <c r="A517" s="148"/>
    </row>
    <row r="518" ht="12.75">
      <c r="A518" s="148"/>
    </row>
    <row r="519" ht="12.75">
      <c r="A519" s="148"/>
    </row>
    <row r="520" ht="12.75">
      <c r="A520" s="148"/>
    </row>
    <row r="521" ht="12.75">
      <c r="A521" s="148"/>
    </row>
    <row r="522" ht="12.75">
      <c r="A522" s="148"/>
    </row>
    <row r="523" ht="12.75">
      <c r="A523" s="148"/>
    </row>
    <row r="524" ht="12.75">
      <c r="A524" s="148"/>
    </row>
    <row r="525" ht="12.75">
      <c r="A525" s="148"/>
    </row>
    <row r="526" ht="12.75">
      <c r="A526" s="148"/>
    </row>
    <row r="527" ht="12.75">
      <c r="A527" s="148"/>
    </row>
    <row r="528" ht="12.75">
      <c r="A528" s="148"/>
    </row>
    <row r="529" ht="12.75">
      <c r="A529" s="148"/>
    </row>
    <row r="530" ht="12.75">
      <c r="A530" s="148"/>
    </row>
    <row r="531" ht="12.75">
      <c r="A531" s="148"/>
    </row>
    <row r="532" ht="12.75">
      <c r="A532" s="148"/>
    </row>
    <row r="533" ht="12.75">
      <c r="A533" s="148"/>
    </row>
    <row r="534" ht="12.75">
      <c r="A534" s="148"/>
    </row>
    <row r="535" ht="12.75">
      <c r="A535" s="148"/>
    </row>
    <row r="536" ht="12.75">
      <c r="A536" s="148"/>
    </row>
    <row r="537" ht="12.75">
      <c r="A537" s="148"/>
    </row>
    <row r="538" ht="12.75">
      <c r="A538" s="148"/>
    </row>
    <row r="539" ht="12.75">
      <c r="A539" s="148"/>
    </row>
    <row r="540" ht="12.75">
      <c r="A540" s="148"/>
    </row>
    <row r="541" ht="12.75">
      <c r="A541" s="148"/>
    </row>
    <row r="542" ht="12.75">
      <c r="A542" s="148"/>
    </row>
    <row r="543" ht="12.75">
      <c r="A543" s="148"/>
    </row>
    <row r="544" ht="12.75">
      <c r="A544" s="148"/>
    </row>
    <row r="545" ht="12.75">
      <c r="A545" s="148"/>
    </row>
    <row r="546" ht="12.75">
      <c r="A546" s="148"/>
    </row>
    <row r="547" ht="12.75">
      <c r="A547" s="148"/>
    </row>
    <row r="548" ht="12.75">
      <c r="A548" s="148"/>
    </row>
    <row r="549" ht="12.75">
      <c r="A549" s="148"/>
    </row>
    <row r="550" ht="12.75">
      <c r="A550" s="148"/>
    </row>
    <row r="551" ht="12.75">
      <c r="A551" s="148"/>
    </row>
    <row r="552" ht="12.75">
      <c r="A552" s="148"/>
    </row>
    <row r="553" ht="12.75">
      <c r="A553" s="148"/>
    </row>
    <row r="554" ht="12.75">
      <c r="A554" s="148"/>
    </row>
    <row r="555" ht="12.75">
      <c r="A555" s="148"/>
    </row>
    <row r="556" ht="12.75">
      <c r="A556" s="148"/>
    </row>
    <row r="557" ht="12.75">
      <c r="A557" s="148"/>
    </row>
    <row r="558" ht="12.75">
      <c r="A558" s="148"/>
    </row>
    <row r="559" ht="12.75">
      <c r="A559" s="148"/>
    </row>
    <row r="560" ht="12.75">
      <c r="A560" s="148"/>
    </row>
    <row r="561" ht="12.75">
      <c r="A561" s="148"/>
    </row>
    <row r="562" ht="12.75">
      <c r="A562" s="148"/>
    </row>
    <row r="563" ht="12.75">
      <c r="A563" s="148"/>
    </row>
    <row r="564" ht="12.75">
      <c r="A564" s="148"/>
    </row>
    <row r="565" ht="12.75">
      <c r="A565" s="148"/>
    </row>
    <row r="566" ht="12.75">
      <c r="A566" s="148"/>
    </row>
    <row r="567" ht="12.75">
      <c r="A567" s="148"/>
    </row>
    <row r="568" ht="12.75">
      <c r="A568" s="148"/>
    </row>
    <row r="569" ht="12.75">
      <c r="A569" s="148"/>
    </row>
    <row r="570" ht="12.75">
      <c r="A570" s="148"/>
    </row>
    <row r="571" ht="12.75">
      <c r="A571" s="148"/>
    </row>
    <row r="572" ht="12.75">
      <c r="A572" s="148"/>
    </row>
    <row r="573" ht="12.75">
      <c r="A573" s="148"/>
    </row>
    <row r="574" ht="12.75">
      <c r="A574" s="148"/>
    </row>
    <row r="575" ht="12.75">
      <c r="A575" s="148"/>
    </row>
    <row r="576" ht="12.75">
      <c r="A576" s="148"/>
    </row>
    <row r="577" ht="12.75">
      <c r="A577" s="148"/>
    </row>
    <row r="578" ht="12.75">
      <c r="A578" s="148"/>
    </row>
    <row r="579" ht="12.75">
      <c r="A579" s="148"/>
    </row>
    <row r="580" ht="12.75">
      <c r="A580" s="148"/>
    </row>
    <row r="581" ht="12.75">
      <c r="A581" s="148"/>
    </row>
    <row r="582" ht="12.75">
      <c r="A582" s="148"/>
    </row>
    <row r="583" ht="12.75">
      <c r="A583" s="148"/>
    </row>
    <row r="584" ht="12.75">
      <c r="A584" s="148"/>
    </row>
    <row r="585" ht="12.75">
      <c r="A585" s="148"/>
    </row>
    <row r="586" ht="12.75">
      <c r="A586" s="148"/>
    </row>
    <row r="587" ht="12.75">
      <c r="A587" s="148"/>
    </row>
    <row r="588" ht="12.75">
      <c r="A588" s="148"/>
    </row>
    <row r="589" ht="12.75">
      <c r="A589" s="148"/>
    </row>
    <row r="590" ht="12.75">
      <c r="A590" s="148"/>
    </row>
    <row r="591" ht="12.75">
      <c r="A591" s="148"/>
    </row>
    <row r="592" ht="12.75">
      <c r="A592" s="148"/>
    </row>
    <row r="593" ht="12.75">
      <c r="A593" s="148"/>
    </row>
    <row r="594" ht="12.75">
      <c r="A594" s="148"/>
    </row>
    <row r="595" ht="12.75">
      <c r="A595" s="148"/>
    </row>
    <row r="596" ht="12.75">
      <c r="A596" s="148"/>
    </row>
    <row r="597" ht="12.75">
      <c r="A597" s="148"/>
    </row>
    <row r="598" ht="12.75">
      <c r="A598" s="148"/>
    </row>
    <row r="599" ht="12.75">
      <c r="A599" s="148"/>
    </row>
    <row r="600" ht="12.75">
      <c r="A600" s="148"/>
    </row>
    <row r="601" ht="12.75">
      <c r="A601" s="148"/>
    </row>
    <row r="602" ht="12.75">
      <c r="A602" s="148"/>
    </row>
    <row r="603" ht="12.75">
      <c r="A603" s="148"/>
    </row>
    <row r="604" ht="12.75">
      <c r="A604" s="148"/>
    </row>
    <row r="605" ht="12.75">
      <c r="A605" s="148"/>
    </row>
    <row r="606" ht="12.75">
      <c r="A606" s="148"/>
    </row>
    <row r="607" ht="12.75">
      <c r="A607" s="148"/>
    </row>
    <row r="608" ht="12.75">
      <c r="A608" s="148"/>
    </row>
    <row r="609" ht="12.75">
      <c r="A609" s="148"/>
    </row>
    <row r="610" ht="12.75">
      <c r="A610" s="148"/>
    </row>
    <row r="611" ht="12.75">
      <c r="A611" s="148"/>
    </row>
    <row r="612" ht="12.75">
      <c r="A612" s="148"/>
    </row>
    <row r="613" ht="12.75">
      <c r="A613" s="148"/>
    </row>
    <row r="614" ht="12.75">
      <c r="A614" s="148"/>
    </row>
    <row r="615" ht="12.75">
      <c r="A615" s="148"/>
    </row>
    <row r="616" ht="12.75">
      <c r="A616" s="148"/>
    </row>
    <row r="617" ht="12.75">
      <c r="A617" s="148"/>
    </row>
    <row r="618" ht="12.75">
      <c r="A618" s="148"/>
    </row>
    <row r="619" ht="12.75">
      <c r="A619" s="148"/>
    </row>
    <row r="620" ht="12.75">
      <c r="A620" s="148"/>
    </row>
    <row r="621" ht="12.75">
      <c r="A621" s="148"/>
    </row>
    <row r="622" ht="12.75">
      <c r="A622" s="148"/>
    </row>
    <row r="623" ht="12.75">
      <c r="A623" s="148"/>
    </row>
    <row r="624" ht="12.75">
      <c r="A624" s="148"/>
    </row>
    <row r="625" ht="12.75">
      <c r="A625" s="148"/>
    </row>
    <row r="626" ht="12.75">
      <c r="A626" s="148"/>
    </row>
    <row r="627" ht="12.75">
      <c r="A627" s="148"/>
    </row>
    <row r="628" ht="12.75">
      <c r="A628" s="148"/>
    </row>
    <row r="629" ht="12.75">
      <c r="A629" s="148"/>
    </row>
    <row r="630" ht="12.75">
      <c r="A630" s="148"/>
    </row>
    <row r="631" ht="12.75">
      <c r="A631" s="148"/>
    </row>
    <row r="632" ht="12.75">
      <c r="A632" s="148"/>
    </row>
    <row r="633" ht="12.75">
      <c r="A633" s="148"/>
    </row>
    <row r="634" ht="12.75">
      <c r="A634" s="148"/>
    </row>
    <row r="635" ht="12.75">
      <c r="A635" s="148"/>
    </row>
    <row r="636" ht="12.75">
      <c r="A636" s="148"/>
    </row>
    <row r="637" ht="12.75">
      <c r="A637" s="148"/>
    </row>
    <row r="638" ht="12.75">
      <c r="A638" s="148"/>
    </row>
    <row r="639" ht="12.75">
      <c r="A639" s="148"/>
    </row>
    <row r="640" ht="12.75">
      <c r="A640" s="148"/>
    </row>
    <row r="641" ht="12.75">
      <c r="A641" s="148"/>
    </row>
    <row r="642" ht="12.75">
      <c r="A642" s="148"/>
    </row>
    <row r="643" ht="12.75">
      <c r="A643" s="148"/>
    </row>
    <row r="644" ht="12.75">
      <c r="A644" s="148"/>
    </row>
    <row r="645" ht="12.75">
      <c r="A645" s="148"/>
    </row>
    <row r="646" ht="12.75">
      <c r="A646" s="148"/>
    </row>
    <row r="647" ht="12.75">
      <c r="A647" s="148"/>
    </row>
    <row r="648" ht="12.75">
      <c r="A648" s="148"/>
    </row>
    <row r="649" ht="12.75">
      <c r="A649" s="148"/>
    </row>
    <row r="650" ht="12.75">
      <c r="A650" s="148"/>
    </row>
    <row r="651" ht="12.75">
      <c r="A651" s="148"/>
    </row>
    <row r="652" ht="12.75">
      <c r="A652" s="148"/>
    </row>
    <row r="653" ht="12.75">
      <c r="A653" s="148"/>
    </row>
    <row r="654" ht="12.75">
      <c r="A654" s="148"/>
    </row>
    <row r="655" ht="12.75">
      <c r="A655" s="148"/>
    </row>
    <row r="656" ht="12.75">
      <c r="A656" s="148"/>
    </row>
    <row r="657" ht="12.75">
      <c r="A657" s="148"/>
    </row>
    <row r="658" ht="12.75">
      <c r="A658" s="148"/>
    </row>
    <row r="659" ht="12.75">
      <c r="A659" s="148"/>
    </row>
    <row r="660" ht="12.75">
      <c r="A660" s="148"/>
    </row>
    <row r="661" ht="12.75">
      <c r="A661" s="148"/>
    </row>
    <row r="662" ht="12.75">
      <c r="A662" s="148"/>
    </row>
    <row r="663" ht="12.75">
      <c r="A663" s="148"/>
    </row>
    <row r="664" ht="12.75">
      <c r="A664" s="148"/>
    </row>
    <row r="665" ht="12.75">
      <c r="A665" s="148"/>
    </row>
    <row r="666" ht="12.75">
      <c r="A666" s="148"/>
    </row>
    <row r="667" ht="12.75">
      <c r="A667" s="148"/>
    </row>
    <row r="668" ht="12.75">
      <c r="A668" s="148"/>
    </row>
    <row r="669" ht="12.75">
      <c r="A669" s="148"/>
    </row>
    <row r="670" ht="12.75">
      <c r="A670" s="148"/>
    </row>
    <row r="671" ht="12.75">
      <c r="A671" s="148"/>
    </row>
    <row r="672" ht="12.75">
      <c r="A672" s="148"/>
    </row>
    <row r="673" ht="12.75">
      <c r="A673" s="148"/>
    </row>
    <row r="674" ht="12.75">
      <c r="A674" s="148"/>
    </row>
    <row r="675" ht="12.75">
      <c r="A675" s="148"/>
    </row>
    <row r="676" ht="12.75">
      <c r="A676" s="148"/>
    </row>
    <row r="677" ht="12.75">
      <c r="A677" s="148"/>
    </row>
    <row r="678" ht="12.75">
      <c r="A678" s="148"/>
    </row>
    <row r="679" ht="12.75">
      <c r="A679" s="148"/>
    </row>
    <row r="680" ht="12.75">
      <c r="A680" s="148"/>
    </row>
    <row r="681" ht="12.75">
      <c r="A681" s="148"/>
    </row>
    <row r="682" ht="12.75">
      <c r="A682" s="148"/>
    </row>
    <row r="683" ht="12.75">
      <c r="A683" s="148"/>
    </row>
    <row r="684" ht="12.75">
      <c r="A684" s="148"/>
    </row>
    <row r="685" ht="12.75">
      <c r="A685" s="148"/>
    </row>
    <row r="686" ht="12.75">
      <c r="A686" s="148"/>
    </row>
    <row r="687" ht="12.75">
      <c r="A687" s="148"/>
    </row>
    <row r="688" ht="12.75">
      <c r="A688" s="148"/>
    </row>
    <row r="689" ht="12.75">
      <c r="A689" s="148"/>
    </row>
    <row r="690" ht="12.75">
      <c r="A690" s="148"/>
    </row>
    <row r="691" ht="12.75">
      <c r="A691" s="148"/>
    </row>
    <row r="692" ht="12.75">
      <c r="A692" s="148"/>
    </row>
    <row r="693" ht="12.75">
      <c r="A693" s="148"/>
    </row>
    <row r="694" ht="12.75">
      <c r="A694" s="148"/>
    </row>
    <row r="695" ht="12.75">
      <c r="A695" s="148"/>
    </row>
    <row r="696" ht="12.75">
      <c r="A696" s="148"/>
    </row>
    <row r="697" ht="12.75">
      <c r="A697" s="148"/>
    </row>
    <row r="698" ht="12.75">
      <c r="A698" s="148"/>
    </row>
    <row r="699" ht="12.75">
      <c r="A699" s="148"/>
    </row>
    <row r="700" ht="12.75">
      <c r="A700" s="148"/>
    </row>
    <row r="701" ht="12.75">
      <c r="A701" s="148"/>
    </row>
    <row r="702" ht="12.75">
      <c r="A702" s="148"/>
    </row>
    <row r="703" ht="12.75">
      <c r="A703" s="148"/>
    </row>
    <row r="704" ht="12.75">
      <c r="A704" s="148"/>
    </row>
    <row r="705" ht="12.75">
      <c r="A705" s="148"/>
    </row>
    <row r="706" ht="12.75">
      <c r="A706" s="148"/>
    </row>
    <row r="707" ht="12.75">
      <c r="A707" s="148"/>
    </row>
    <row r="708" ht="12.75">
      <c r="A708" s="148"/>
    </row>
    <row r="709" ht="12.75">
      <c r="A709" s="148"/>
    </row>
    <row r="710" ht="12.75">
      <c r="A710" s="148"/>
    </row>
    <row r="711" ht="12.75">
      <c r="A711" s="148"/>
    </row>
    <row r="712" ht="12.75">
      <c r="A712" s="148"/>
    </row>
    <row r="713" ht="12.75">
      <c r="A713" s="148"/>
    </row>
    <row r="714" ht="12.75">
      <c r="A714" s="148"/>
    </row>
    <row r="715" ht="12.75">
      <c r="A715" s="148"/>
    </row>
    <row r="716" ht="12.75">
      <c r="A716" s="148"/>
    </row>
    <row r="717" ht="12.75">
      <c r="A717" s="148"/>
    </row>
    <row r="718" ht="12.75">
      <c r="A718" s="148"/>
    </row>
    <row r="719" ht="12.75">
      <c r="A719" s="148"/>
    </row>
    <row r="720" ht="12.75">
      <c r="A720" s="148"/>
    </row>
    <row r="721" ht="12.75">
      <c r="A721" s="148"/>
    </row>
    <row r="722" ht="12.75">
      <c r="A722" s="148"/>
    </row>
    <row r="723" ht="12.75">
      <c r="A723" s="148"/>
    </row>
    <row r="724" ht="12.75">
      <c r="A724" s="148"/>
    </row>
    <row r="725" ht="12.75">
      <c r="A725" s="148"/>
    </row>
    <row r="726" ht="12.75">
      <c r="A726" s="148"/>
    </row>
    <row r="727" ht="12.75">
      <c r="A727" s="148"/>
    </row>
    <row r="728" ht="12.75">
      <c r="A728" s="148"/>
    </row>
    <row r="729" ht="12.75">
      <c r="A729" s="148"/>
    </row>
    <row r="730" ht="12.75">
      <c r="A730" s="148"/>
    </row>
    <row r="731" ht="12.75">
      <c r="A731" s="148"/>
    </row>
    <row r="732" ht="12.75">
      <c r="A732" s="148"/>
    </row>
    <row r="733" ht="12.75">
      <c r="A733" s="148"/>
    </row>
    <row r="734" ht="12.75">
      <c r="A734" s="148"/>
    </row>
    <row r="735" ht="12.75">
      <c r="A735" s="148"/>
    </row>
    <row r="736" ht="12.75">
      <c r="A736" s="148"/>
    </row>
    <row r="737" ht="12.75">
      <c r="A737" s="148"/>
    </row>
    <row r="738" ht="12.75">
      <c r="A738" s="148"/>
    </row>
    <row r="739" ht="12.75">
      <c r="A739" s="148"/>
    </row>
    <row r="740" ht="12.75">
      <c r="A740" s="148"/>
    </row>
    <row r="741" ht="12.75">
      <c r="A741" s="148"/>
    </row>
    <row r="742" ht="12.75">
      <c r="A742" s="148"/>
    </row>
    <row r="743" ht="12.75">
      <c r="A743" s="148"/>
    </row>
    <row r="744" ht="12.75">
      <c r="A744" s="148"/>
    </row>
    <row r="745" ht="12.75">
      <c r="A745" s="148"/>
    </row>
    <row r="746" ht="12.75">
      <c r="A746" s="148"/>
    </row>
    <row r="747" ht="12.75">
      <c r="A747" s="148"/>
    </row>
    <row r="748" ht="12.75">
      <c r="A748" s="148"/>
    </row>
    <row r="749" ht="12.75">
      <c r="A749" s="148"/>
    </row>
    <row r="750" ht="12.75">
      <c r="A750" s="148"/>
    </row>
    <row r="751" ht="12.75">
      <c r="A751" s="148"/>
    </row>
    <row r="752" ht="12.75">
      <c r="A752" s="148"/>
    </row>
    <row r="753" ht="12.75">
      <c r="A753" s="148"/>
    </row>
    <row r="754" ht="12.75">
      <c r="A754" s="148"/>
    </row>
    <row r="755" ht="12.75">
      <c r="A755" s="148"/>
    </row>
    <row r="756" ht="12.75">
      <c r="A756" s="148"/>
    </row>
    <row r="757" ht="12.75">
      <c r="A757" s="148"/>
    </row>
    <row r="758" ht="12.75">
      <c r="A758" s="148"/>
    </row>
    <row r="759" ht="12.75">
      <c r="A759" s="148"/>
    </row>
    <row r="760" ht="12.75">
      <c r="A760" s="148"/>
    </row>
    <row r="761" ht="12.75">
      <c r="A761" s="148"/>
    </row>
    <row r="762" ht="12.75">
      <c r="A762" s="148"/>
    </row>
    <row r="763" ht="12.75">
      <c r="A763" s="148"/>
    </row>
    <row r="764" ht="12.75">
      <c r="A764" s="148"/>
    </row>
    <row r="765" ht="12.75">
      <c r="A765" s="148"/>
    </row>
    <row r="766" ht="12.75">
      <c r="A766" s="148"/>
    </row>
    <row r="767" ht="12.75">
      <c r="A767" s="148"/>
    </row>
    <row r="768" ht="12.75">
      <c r="A768" s="148"/>
    </row>
    <row r="769" ht="12.75">
      <c r="A769" s="148"/>
    </row>
    <row r="770" ht="12.75">
      <c r="A770" s="148"/>
    </row>
    <row r="771" ht="12.75">
      <c r="A771" s="148"/>
    </row>
    <row r="772" ht="12.75">
      <c r="A772" s="148"/>
    </row>
    <row r="773" ht="12.75">
      <c r="A773" s="148"/>
    </row>
    <row r="774" ht="12.75">
      <c r="A774" s="148"/>
    </row>
    <row r="775" ht="12.75">
      <c r="A775" s="148"/>
    </row>
    <row r="776" ht="12.75">
      <c r="A776" s="148"/>
    </row>
    <row r="777" ht="12.75">
      <c r="A777" s="148"/>
    </row>
    <row r="778" ht="12.75">
      <c r="A778" s="148"/>
    </row>
    <row r="779" ht="12.75">
      <c r="A779" s="148"/>
    </row>
    <row r="780" ht="12.75">
      <c r="A780" s="148"/>
    </row>
    <row r="781" ht="12.75">
      <c r="A781" s="148"/>
    </row>
    <row r="782" ht="12.75">
      <c r="A782" s="148"/>
    </row>
    <row r="783" ht="12.75">
      <c r="A783" s="148"/>
    </row>
    <row r="784" ht="12.75">
      <c r="A784" s="148"/>
    </row>
    <row r="785" ht="12.75">
      <c r="A785" s="148"/>
    </row>
    <row r="786" ht="12.75">
      <c r="A786" s="148"/>
    </row>
    <row r="787" ht="12.75">
      <c r="A787" s="148"/>
    </row>
    <row r="788" ht="12.75">
      <c r="A788" s="148"/>
    </row>
    <row r="789" ht="12.75">
      <c r="A789" s="148"/>
    </row>
    <row r="790" ht="12.75">
      <c r="A790" s="148"/>
    </row>
    <row r="791" ht="12.75">
      <c r="A791" s="148"/>
    </row>
    <row r="792" ht="12.75">
      <c r="A792" s="148"/>
    </row>
    <row r="793" ht="13.5">
      <c r="A793" s="150"/>
    </row>
    <row r="794" ht="13.5">
      <c r="A794" s="150"/>
    </row>
    <row r="795" ht="13.5">
      <c r="A795" s="150"/>
    </row>
    <row r="796" ht="13.5">
      <c r="A796" s="150"/>
    </row>
    <row r="797" ht="13.5">
      <c r="A797" s="150"/>
    </row>
    <row r="798" ht="13.5">
      <c r="A798" s="150"/>
    </row>
    <row r="799" ht="13.5">
      <c r="A799" s="150"/>
    </row>
    <row r="800" ht="13.5">
      <c r="A800" s="150"/>
    </row>
    <row r="801" ht="13.5">
      <c r="A801" s="150"/>
    </row>
    <row r="802" ht="13.5">
      <c r="A802" s="150"/>
    </row>
    <row r="803" ht="13.5">
      <c r="A803" s="150"/>
    </row>
    <row r="804" ht="13.5">
      <c r="A804" s="150"/>
    </row>
    <row r="805" ht="13.5">
      <c r="A805" s="150"/>
    </row>
    <row r="806" ht="13.5">
      <c r="A806" s="150"/>
    </row>
    <row r="807" ht="13.5">
      <c r="A807" s="150"/>
    </row>
    <row r="808" ht="13.5">
      <c r="A808" s="150"/>
    </row>
    <row r="809" ht="13.5">
      <c r="A809" s="150"/>
    </row>
    <row r="810" ht="13.5">
      <c r="A810" s="150"/>
    </row>
    <row r="811" ht="13.5">
      <c r="A811" s="150"/>
    </row>
    <row r="812" ht="13.5">
      <c r="A812" s="150"/>
    </row>
    <row r="813" ht="13.5">
      <c r="A813" s="150"/>
    </row>
    <row r="814" ht="13.5">
      <c r="A814" s="150"/>
    </row>
    <row r="815" ht="13.5">
      <c r="A815" s="150"/>
    </row>
    <row r="816" ht="13.5">
      <c r="A816" s="150"/>
    </row>
    <row r="817" ht="13.5">
      <c r="A817" s="150"/>
    </row>
    <row r="818" ht="13.5">
      <c r="A818" s="150"/>
    </row>
    <row r="819" ht="13.5">
      <c r="A819" s="150"/>
    </row>
    <row r="820" ht="13.5">
      <c r="A820" s="150"/>
    </row>
    <row r="821" ht="13.5">
      <c r="A821" s="150"/>
    </row>
    <row r="822" ht="13.5">
      <c r="A822" s="150"/>
    </row>
    <row r="823" ht="13.5">
      <c r="A823" s="150"/>
    </row>
    <row r="824" ht="13.5">
      <c r="A824" s="150"/>
    </row>
    <row r="825" ht="13.5">
      <c r="A825" s="150"/>
    </row>
    <row r="826" ht="13.5">
      <c r="A826" s="150"/>
    </row>
    <row r="827" ht="13.5">
      <c r="A827" s="150"/>
    </row>
    <row r="828" ht="13.5">
      <c r="A828" s="150"/>
    </row>
    <row r="829" ht="13.5">
      <c r="A829" s="150"/>
    </row>
    <row r="830" ht="13.5">
      <c r="A830" s="150"/>
    </row>
    <row r="831" ht="13.5">
      <c r="A831" s="150"/>
    </row>
    <row r="832" ht="13.5">
      <c r="A832" s="150"/>
    </row>
    <row r="833" ht="13.5">
      <c r="A833" s="150"/>
    </row>
    <row r="834" ht="13.5">
      <c r="A834" s="150"/>
    </row>
    <row r="835" ht="13.5">
      <c r="A835" s="150"/>
    </row>
    <row r="836" ht="13.5">
      <c r="A836" s="150"/>
    </row>
    <row r="837" ht="13.5">
      <c r="A837" s="150"/>
    </row>
    <row r="838" ht="13.5">
      <c r="A838" s="150"/>
    </row>
    <row r="839" ht="13.5">
      <c r="A839" s="150"/>
    </row>
    <row r="840" ht="13.5">
      <c r="A840" s="150"/>
    </row>
    <row r="841" ht="13.5">
      <c r="A841" s="150"/>
    </row>
    <row r="842" ht="13.5">
      <c r="A842" s="150"/>
    </row>
    <row r="843" ht="13.5">
      <c r="A843" s="150"/>
    </row>
    <row r="844" ht="13.5">
      <c r="A844" s="150"/>
    </row>
    <row r="845" ht="13.5">
      <c r="A845" s="150"/>
    </row>
    <row r="846" ht="13.5">
      <c r="A846" s="150"/>
    </row>
    <row r="847" ht="13.5">
      <c r="A847" s="150"/>
    </row>
    <row r="848" ht="13.5">
      <c r="A848" s="150"/>
    </row>
    <row r="849" ht="13.5">
      <c r="A849" s="150"/>
    </row>
    <row r="850" ht="13.5">
      <c r="A850" s="150"/>
    </row>
    <row r="851" ht="13.5">
      <c r="A851" s="150"/>
    </row>
    <row r="852" ht="13.5">
      <c r="A852" s="150"/>
    </row>
    <row r="853" ht="13.5">
      <c r="A853" s="150"/>
    </row>
    <row r="854" ht="13.5">
      <c r="A854" s="150"/>
    </row>
    <row r="855" ht="13.5">
      <c r="A855" s="150"/>
    </row>
    <row r="856" ht="13.5">
      <c r="A856" s="150"/>
    </row>
    <row r="857" ht="13.5">
      <c r="A857" s="150"/>
    </row>
    <row r="858" ht="13.5">
      <c r="A858" s="150"/>
    </row>
    <row r="859" ht="13.5">
      <c r="A859" s="150"/>
    </row>
    <row r="860" ht="13.5">
      <c r="A860" s="150"/>
    </row>
    <row r="861" ht="13.5">
      <c r="A861" s="150"/>
    </row>
    <row r="862" ht="13.5">
      <c r="A862" s="150"/>
    </row>
    <row r="863" ht="13.5">
      <c r="A863" s="150"/>
    </row>
    <row r="864" ht="13.5">
      <c r="A864" s="150"/>
    </row>
    <row r="865" ht="13.5">
      <c r="A865" s="150"/>
    </row>
    <row r="866" ht="13.5">
      <c r="A866" s="150"/>
    </row>
    <row r="867" ht="13.5">
      <c r="A867" s="150"/>
    </row>
    <row r="868" ht="13.5">
      <c r="A868" s="150"/>
    </row>
    <row r="869" ht="13.5">
      <c r="A869" s="150"/>
    </row>
    <row r="870" ht="13.5">
      <c r="A870" s="150"/>
    </row>
    <row r="871" ht="13.5">
      <c r="A871" s="150"/>
    </row>
    <row r="872" ht="13.5">
      <c r="A872" s="150"/>
    </row>
    <row r="873" ht="13.5">
      <c r="A873" s="150"/>
    </row>
    <row r="874" ht="13.5">
      <c r="A874" s="150"/>
    </row>
    <row r="875" ht="13.5">
      <c r="A875" s="150"/>
    </row>
    <row r="876" ht="13.5">
      <c r="A876" s="150"/>
    </row>
    <row r="877" ht="13.5">
      <c r="A877" s="150"/>
    </row>
    <row r="878" ht="13.5">
      <c r="A878" s="150"/>
    </row>
    <row r="879" ht="13.5">
      <c r="A879" s="150"/>
    </row>
    <row r="880" ht="13.5">
      <c r="A880" s="150"/>
    </row>
    <row r="881" ht="13.5">
      <c r="A881" s="150"/>
    </row>
    <row r="882" ht="13.5">
      <c r="A882" s="150"/>
    </row>
    <row r="883" ht="13.5">
      <c r="A883" s="150"/>
    </row>
    <row r="884" ht="13.5">
      <c r="A884" s="150"/>
    </row>
    <row r="885" ht="13.5">
      <c r="A885" s="150"/>
    </row>
    <row r="886" ht="13.5">
      <c r="A886" s="150"/>
    </row>
    <row r="887" ht="13.5">
      <c r="A887" s="150"/>
    </row>
    <row r="888" ht="13.5">
      <c r="A888" s="150"/>
    </row>
    <row r="889" ht="13.5">
      <c r="A889" s="150"/>
    </row>
    <row r="890" ht="13.5">
      <c r="A890" s="150"/>
    </row>
    <row r="891" ht="13.5">
      <c r="A891" s="150"/>
    </row>
    <row r="892" ht="13.5">
      <c r="A892" s="150"/>
    </row>
    <row r="893" ht="13.5">
      <c r="A893" s="150"/>
    </row>
    <row r="894" ht="13.5">
      <c r="A894" s="150"/>
    </row>
    <row r="895" ht="13.5">
      <c r="A895" s="150"/>
    </row>
    <row r="896" ht="13.5">
      <c r="A896" s="150"/>
    </row>
    <row r="897" ht="13.5">
      <c r="A897" s="150"/>
    </row>
    <row r="898" ht="13.5">
      <c r="A898" s="150"/>
    </row>
    <row r="899" ht="13.5">
      <c r="A899" s="150"/>
    </row>
    <row r="900" ht="13.5">
      <c r="A900" s="150"/>
    </row>
    <row r="901" ht="13.5">
      <c r="A901" s="150"/>
    </row>
    <row r="902" ht="13.5">
      <c r="A902" s="150"/>
    </row>
    <row r="903" ht="13.5">
      <c r="A903" s="150"/>
    </row>
    <row r="904" ht="13.5">
      <c r="A904" s="150"/>
    </row>
    <row r="905" ht="13.5">
      <c r="A905" s="150"/>
    </row>
    <row r="906" ht="13.5">
      <c r="A906" s="150"/>
    </row>
    <row r="907" ht="13.5">
      <c r="A907" s="150"/>
    </row>
    <row r="908" ht="13.5">
      <c r="A908" s="150"/>
    </row>
    <row r="909" ht="13.5">
      <c r="A909" s="150"/>
    </row>
    <row r="910" ht="13.5">
      <c r="A910" s="150"/>
    </row>
    <row r="911" ht="13.5">
      <c r="A911" s="150"/>
    </row>
    <row r="912" ht="13.5">
      <c r="A912" s="150"/>
    </row>
    <row r="913" ht="13.5">
      <c r="A913" s="150"/>
    </row>
    <row r="914" ht="13.5">
      <c r="A914" s="150"/>
    </row>
    <row r="915" ht="13.5">
      <c r="A915" s="150"/>
    </row>
    <row r="916" ht="13.5">
      <c r="A916" s="150"/>
    </row>
    <row r="917" ht="13.5">
      <c r="A917" s="150"/>
    </row>
    <row r="918" ht="13.5">
      <c r="A918" s="150"/>
    </row>
    <row r="919" ht="13.5">
      <c r="A919" s="150"/>
    </row>
    <row r="920" ht="13.5">
      <c r="A920" s="150"/>
    </row>
    <row r="921" ht="13.5">
      <c r="A921" s="150"/>
    </row>
    <row r="922" ht="13.5">
      <c r="A922" s="150"/>
    </row>
    <row r="923" ht="13.5">
      <c r="A923" s="150"/>
    </row>
    <row r="924" ht="13.5">
      <c r="A924" s="150"/>
    </row>
    <row r="925" ht="13.5">
      <c r="A925" s="150"/>
    </row>
    <row r="926" ht="13.5">
      <c r="A926" s="150"/>
    </row>
    <row r="927" ht="13.5">
      <c r="A927" s="150"/>
    </row>
    <row r="928" ht="13.5">
      <c r="A928" s="150"/>
    </row>
    <row r="929" ht="13.5">
      <c r="A929" s="150"/>
    </row>
    <row r="930" ht="13.5">
      <c r="A930" s="150"/>
    </row>
    <row r="931" ht="12.75">
      <c r="A931" s="148"/>
    </row>
    <row r="932" ht="12.75">
      <c r="A932" s="148"/>
    </row>
    <row r="933" ht="12.75">
      <c r="A933" s="148"/>
    </row>
    <row r="934" ht="12.75">
      <c r="A934" s="148"/>
    </row>
    <row r="935" ht="12.75">
      <c r="A935" s="148"/>
    </row>
    <row r="936" ht="12.75">
      <c r="A936" s="148"/>
    </row>
    <row r="937" ht="12.75">
      <c r="A937" s="148"/>
    </row>
    <row r="938" ht="12.75">
      <c r="A938" s="148"/>
    </row>
    <row r="939" ht="12.75">
      <c r="A939" s="148"/>
    </row>
    <row r="940" ht="12.75">
      <c r="A940" s="148"/>
    </row>
    <row r="941" ht="12.75">
      <c r="A941" s="148"/>
    </row>
    <row r="942" ht="12.75">
      <c r="A942" s="148"/>
    </row>
    <row r="943" ht="12.75">
      <c r="A943" s="148"/>
    </row>
    <row r="944" ht="12.75">
      <c r="A944" s="148"/>
    </row>
    <row r="945" ht="12.75">
      <c r="A945" s="148"/>
    </row>
    <row r="946" ht="12.75">
      <c r="A946" s="148"/>
    </row>
    <row r="947" ht="12.75">
      <c r="A947" s="148"/>
    </row>
    <row r="948" ht="12.75">
      <c r="A948" s="148"/>
    </row>
    <row r="949" ht="12.75">
      <c r="A949" s="148"/>
    </row>
    <row r="950" ht="12.75">
      <c r="A950" s="148"/>
    </row>
    <row r="951" ht="12.75">
      <c r="A951" s="148"/>
    </row>
    <row r="952" ht="12.75">
      <c r="A952" s="148"/>
    </row>
    <row r="953" ht="12.75">
      <c r="A953" s="148"/>
    </row>
    <row r="954" ht="12.75">
      <c r="A954" s="148"/>
    </row>
    <row r="955" ht="12.75">
      <c r="A955" s="148"/>
    </row>
    <row r="956" ht="12.75">
      <c r="A956" s="148"/>
    </row>
    <row r="957" ht="12.75">
      <c r="A957" s="148"/>
    </row>
    <row r="958" ht="12.75">
      <c r="A958" s="148"/>
    </row>
    <row r="959" ht="12.75">
      <c r="A959" s="148"/>
    </row>
    <row r="960" ht="12.75">
      <c r="A960" s="148"/>
    </row>
    <row r="961" ht="12.75">
      <c r="A961" s="148"/>
    </row>
    <row r="962" ht="12.75">
      <c r="A962" s="148"/>
    </row>
    <row r="963" ht="12.75">
      <c r="A963" s="148"/>
    </row>
    <row r="964" ht="12.75">
      <c r="A964" s="148"/>
    </row>
    <row r="965" ht="12.75">
      <c r="A965" s="148"/>
    </row>
    <row r="966" ht="12.75">
      <c r="A966" s="148"/>
    </row>
    <row r="967" ht="12.75">
      <c r="A967" s="148"/>
    </row>
    <row r="968" ht="12.75">
      <c r="A968" s="148"/>
    </row>
    <row r="969" ht="12.75">
      <c r="A969" s="148"/>
    </row>
    <row r="970" ht="12.75">
      <c r="A970" s="148"/>
    </row>
    <row r="971" ht="12.75">
      <c r="A971" s="148"/>
    </row>
    <row r="972" ht="12.75">
      <c r="A972" s="148"/>
    </row>
    <row r="973" ht="12.75">
      <c r="A973" s="148"/>
    </row>
    <row r="974" ht="12.75">
      <c r="A974" s="148"/>
    </row>
    <row r="975" ht="12.75">
      <c r="A975" s="148"/>
    </row>
    <row r="976" ht="12.75">
      <c r="A976" s="148"/>
    </row>
    <row r="977" ht="12.75">
      <c r="A977" s="148"/>
    </row>
    <row r="978" ht="12.75">
      <c r="A978" s="148"/>
    </row>
    <row r="979" ht="12.75">
      <c r="A979" s="148"/>
    </row>
    <row r="980" ht="12.75">
      <c r="A980" s="148"/>
    </row>
    <row r="981" ht="12.75">
      <c r="A981" s="148"/>
    </row>
    <row r="982" ht="12.75">
      <c r="A982" s="148"/>
    </row>
    <row r="983" ht="12.75">
      <c r="A983" s="148"/>
    </row>
    <row r="984" ht="12.75">
      <c r="A984" s="148"/>
    </row>
    <row r="985" ht="12.75">
      <c r="A985" s="148"/>
    </row>
    <row r="986" ht="12.75">
      <c r="A986" s="148"/>
    </row>
    <row r="987" ht="12.75">
      <c r="A987" s="148"/>
    </row>
    <row r="988" ht="12.75">
      <c r="A988" s="148"/>
    </row>
    <row r="989" ht="12.75">
      <c r="A989" s="148"/>
    </row>
    <row r="990" ht="12.75">
      <c r="A990" s="148"/>
    </row>
    <row r="991" ht="12.75">
      <c r="A991" s="148"/>
    </row>
    <row r="992" ht="12.75">
      <c r="A992" s="148"/>
    </row>
    <row r="993" ht="12.75">
      <c r="A993" s="148"/>
    </row>
    <row r="994" ht="12.75">
      <c r="A994" s="148"/>
    </row>
    <row r="995" ht="12.75">
      <c r="A995" s="148"/>
    </row>
    <row r="996" ht="12.75">
      <c r="A996" s="148"/>
    </row>
    <row r="997" ht="12.75">
      <c r="A997" s="148"/>
    </row>
    <row r="998" ht="12.75">
      <c r="A998" s="148"/>
    </row>
    <row r="999" ht="12.75">
      <c r="A999" s="148"/>
    </row>
    <row r="1000" ht="12.75">
      <c r="A1000" s="148"/>
    </row>
    <row r="1001" ht="12.75">
      <c r="A1001" s="148"/>
    </row>
    <row r="1002" ht="12.75">
      <c r="A1002" s="148"/>
    </row>
    <row r="1003" ht="12.75">
      <c r="A1003" s="148"/>
    </row>
    <row r="1004" ht="12.75">
      <c r="A1004" s="148"/>
    </row>
    <row r="1005" ht="12.75">
      <c r="A1005" s="148"/>
    </row>
    <row r="1006" ht="12.75">
      <c r="A1006" s="148"/>
    </row>
    <row r="1007" ht="12.75">
      <c r="A1007" s="148"/>
    </row>
    <row r="1008" ht="12.75">
      <c r="A1008" s="148"/>
    </row>
    <row r="1009" ht="12.75">
      <c r="A1009" s="148"/>
    </row>
    <row r="1010" ht="12.75">
      <c r="A1010" s="148"/>
    </row>
    <row r="1011" ht="12.75">
      <c r="A1011" s="148"/>
    </row>
    <row r="1012" ht="12.75">
      <c r="A1012" s="148"/>
    </row>
    <row r="1013" ht="12.75">
      <c r="A1013" s="148"/>
    </row>
    <row r="1014" ht="12.75">
      <c r="A1014" s="148"/>
    </row>
    <row r="1015" ht="12.75">
      <c r="A1015" s="148"/>
    </row>
    <row r="1016" ht="12.75">
      <c r="A1016" s="148"/>
    </row>
    <row r="1017" ht="12.75">
      <c r="A1017" s="148"/>
    </row>
    <row r="1018" ht="12.75">
      <c r="A1018" s="148"/>
    </row>
    <row r="1019" ht="12.75">
      <c r="A1019" s="148"/>
    </row>
    <row r="1020" ht="12.75">
      <c r="A1020" s="148"/>
    </row>
    <row r="1021" ht="12.75">
      <c r="A1021" s="148"/>
    </row>
    <row r="1022" ht="12.75">
      <c r="A1022" s="148"/>
    </row>
    <row r="1023" ht="12.75">
      <c r="A1023" s="148"/>
    </row>
    <row r="1024" ht="12.75">
      <c r="A1024" s="148"/>
    </row>
    <row r="1025" ht="13.5">
      <c r="A1025" s="149"/>
    </row>
    <row r="1026" ht="13.5">
      <c r="A1026" s="149"/>
    </row>
    <row r="1027" ht="13.5">
      <c r="A1027" s="149"/>
    </row>
    <row r="1028" ht="13.5">
      <c r="A1028" s="149"/>
    </row>
    <row r="1029" ht="13.5">
      <c r="A1029" s="149"/>
    </row>
    <row r="1030" ht="13.5">
      <c r="A1030" s="149"/>
    </row>
    <row r="1031" ht="12.75">
      <c r="A1031" s="148"/>
    </row>
    <row r="1032" ht="13.5">
      <c r="A1032" s="149"/>
    </row>
    <row r="1033" ht="13.5">
      <c r="A1033" s="149"/>
    </row>
    <row r="1034" ht="13.5">
      <c r="A1034" s="149"/>
    </row>
    <row r="1035" ht="13.5">
      <c r="A1035" s="149"/>
    </row>
    <row r="1036" ht="13.5">
      <c r="A1036" s="149"/>
    </row>
    <row r="1037" ht="13.5">
      <c r="A1037" s="149"/>
    </row>
    <row r="1038" ht="13.5">
      <c r="A1038" s="149"/>
    </row>
    <row r="1039" ht="13.5">
      <c r="A1039" s="149"/>
    </row>
    <row r="1040" ht="12.75">
      <c r="A1040" s="148"/>
    </row>
    <row r="1041" ht="13.5">
      <c r="A1041" s="149"/>
    </row>
    <row r="1042" ht="13.5">
      <c r="A1042" s="149"/>
    </row>
    <row r="1043" ht="13.5">
      <c r="A1043" s="149"/>
    </row>
    <row r="1044" ht="13.5">
      <c r="A1044" s="149"/>
    </row>
    <row r="1045" ht="13.5">
      <c r="A1045" s="149"/>
    </row>
    <row r="1046" ht="13.5">
      <c r="A1046" s="149"/>
    </row>
    <row r="1047" ht="13.5">
      <c r="A1047" s="149"/>
    </row>
    <row r="1048" ht="13.5">
      <c r="A1048" s="149"/>
    </row>
    <row r="1049" ht="13.5">
      <c r="A1049" s="149"/>
    </row>
    <row r="1050" ht="13.5">
      <c r="A1050" s="149"/>
    </row>
    <row r="1051" ht="13.5">
      <c r="A1051" s="149"/>
    </row>
    <row r="1052" ht="13.5">
      <c r="A1052" s="149"/>
    </row>
    <row r="1053" ht="13.5">
      <c r="A1053" s="149"/>
    </row>
    <row r="1054" ht="13.5">
      <c r="A1054" s="149"/>
    </row>
    <row r="1055" ht="13.5">
      <c r="A1055" s="149"/>
    </row>
    <row r="1056" ht="13.5">
      <c r="A1056" s="149"/>
    </row>
    <row r="1057" ht="13.5">
      <c r="A1057" s="149"/>
    </row>
    <row r="1058" ht="13.5">
      <c r="A1058" s="149"/>
    </row>
    <row r="1059" ht="13.5">
      <c r="A1059" s="149"/>
    </row>
    <row r="1060" ht="12.75">
      <c r="A1060" s="148"/>
    </row>
    <row r="1061" ht="13.5">
      <c r="A1061" s="149"/>
    </row>
    <row r="1062" ht="12.75">
      <c r="A1062" s="148"/>
    </row>
    <row r="1063" ht="13.5">
      <c r="A1063" s="149"/>
    </row>
    <row r="1064" ht="13.5">
      <c r="A1064" s="149"/>
    </row>
    <row r="1065" ht="13.5">
      <c r="A1065" s="149"/>
    </row>
    <row r="1066" ht="13.5">
      <c r="A1066" s="149"/>
    </row>
    <row r="1067" ht="13.5">
      <c r="A1067" s="149"/>
    </row>
    <row r="1068" ht="13.5">
      <c r="A1068" s="149"/>
    </row>
    <row r="1069" ht="12.75">
      <c r="A1069" s="148"/>
    </row>
    <row r="1070" ht="13.5">
      <c r="A1070" s="149"/>
    </row>
    <row r="1071" ht="13.5">
      <c r="A1071" s="149"/>
    </row>
    <row r="1072" ht="13.5">
      <c r="A1072" s="149"/>
    </row>
    <row r="1073" ht="13.5">
      <c r="A1073" s="149"/>
    </row>
    <row r="1074" ht="12.75">
      <c r="A1074" s="148"/>
    </row>
    <row r="1075" ht="13.5">
      <c r="A1075" s="149"/>
    </row>
    <row r="1076" ht="13.5">
      <c r="A1076" s="149"/>
    </row>
    <row r="1077" ht="13.5">
      <c r="A1077" s="149"/>
    </row>
    <row r="1078" ht="13.5">
      <c r="A1078" s="149"/>
    </row>
    <row r="1079" ht="13.5">
      <c r="A1079" s="149"/>
    </row>
    <row r="1080" ht="13.5">
      <c r="A1080" s="149"/>
    </row>
    <row r="1081" ht="12.75">
      <c r="A1081" s="148"/>
    </row>
    <row r="1082" ht="12.75">
      <c r="A1082" s="148"/>
    </row>
    <row r="1083" ht="12.75">
      <c r="A1083" s="148"/>
    </row>
    <row r="1084" ht="12.75">
      <c r="A1084" s="148"/>
    </row>
    <row r="1085" ht="13.5">
      <c r="A1085" s="149"/>
    </row>
    <row r="1086" ht="13.5">
      <c r="A1086" s="149"/>
    </row>
    <row r="1087" ht="13.5">
      <c r="A1087" s="149"/>
    </row>
    <row r="1088" ht="13.5">
      <c r="A1088" s="149"/>
    </row>
    <row r="1089" ht="13.5">
      <c r="A1089" s="149"/>
    </row>
    <row r="1090" ht="13.5">
      <c r="A1090" s="149"/>
    </row>
    <row r="1091" ht="13.5">
      <c r="A1091" s="149"/>
    </row>
    <row r="1092" ht="13.5">
      <c r="A1092" s="149"/>
    </row>
    <row r="1093" ht="12.75">
      <c r="A1093" s="148"/>
    </row>
    <row r="1094" ht="13.5">
      <c r="A1094" s="149"/>
    </row>
    <row r="1095" ht="13.5">
      <c r="A1095" s="149"/>
    </row>
    <row r="1096" ht="13.5">
      <c r="A1096" s="149"/>
    </row>
    <row r="1097" ht="12.75">
      <c r="A1097" s="148"/>
    </row>
    <row r="1098" ht="13.5">
      <c r="A1098" s="149"/>
    </row>
    <row r="1099" ht="13.5">
      <c r="A1099" s="149"/>
    </row>
    <row r="1100" ht="13.5">
      <c r="A1100" s="149"/>
    </row>
    <row r="1101" ht="13.5">
      <c r="A1101" s="149"/>
    </row>
    <row r="1102" ht="13.5">
      <c r="A1102" s="149"/>
    </row>
    <row r="1103" ht="13.5">
      <c r="A1103" s="149"/>
    </row>
    <row r="1104" ht="12.75">
      <c r="A1104" s="148"/>
    </row>
    <row r="1105" ht="12.75">
      <c r="A1105" s="148"/>
    </row>
    <row r="1106" ht="13.5">
      <c r="A1106" s="149"/>
    </row>
    <row r="1107" ht="13.5">
      <c r="A1107" s="149"/>
    </row>
    <row r="1108" ht="12.75">
      <c r="A1108" s="148"/>
    </row>
    <row r="1109" ht="13.5">
      <c r="A1109" s="149"/>
    </row>
    <row r="1110" ht="13.5">
      <c r="A1110" s="149"/>
    </row>
    <row r="1111" ht="13.5">
      <c r="A1111" s="149"/>
    </row>
    <row r="1112" ht="13.5">
      <c r="A1112" s="149"/>
    </row>
    <row r="1113" ht="13.5">
      <c r="A1113" s="149"/>
    </row>
    <row r="1114" ht="13.5">
      <c r="A1114" s="149"/>
    </row>
    <row r="1115" ht="13.5">
      <c r="A1115" s="149"/>
    </row>
    <row r="1116" ht="13.5">
      <c r="A1116" s="149"/>
    </row>
    <row r="1117" ht="13.5">
      <c r="A1117" s="149"/>
    </row>
    <row r="1118" ht="12.75">
      <c r="A1118" s="148"/>
    </row>
    <row r="1119" ht="13.5">
      <c r="A1119" s="149"/>
    </row>
    <row r="1120" ht="13.5">
      <c r="A1120" s="149"/>
    </row>
    <row r="1121" ht="13.5">
      <c r="A1121" s="149"/>
    </row>
    <row r="1122" ht="13.5">
      <c r="A1122" s="149"/>
    </row>
    <row r="1123" ht="13.5">
      <c r="A1123" s="149"/>
    </row>
    <row r="1124" ht="12.75">
      <c r="A1124" s="148"/>
    </row>
    <row r="1125" ht="12.75">
      <c r="A1125" s="148"/>
    </row>
    <row r="1126" ht="12.75">
      <c r="A1126" s="148"/>
    </row>
    <row r="1127" ht="13.5">
      <c r="A1127" s="149"/>
    </row>
    <row r="1128" ht="13.5">
      <c r="A1128" s="149"/>
    </row>
    <row r="1129" ht="13.5">
      <c r="A1129" s="149"/>
    </row>
    <row r="1130" ht="12.75">
      <c r="A1130" s="148"/>
    </row>
    <row r="1131" ht="13.5">
      <c r="A1131" s="149"/>
    </row>
    <row r="1132" ht="13.5">
      <c r="A1132" s="149"/>
    </row>
    <row r="1133" ht="13.5">
      <c r="A1133" s="149"/>
    </row>
    <row r="1134" ht="13.5">
      <c r="A1134" s="149"/>
    </row>
    <row r="1135" ht="13.5">
      <c r="A1135" s="149"/>
    </row>
    <row r="1136" ht="13.5">
      <c r="A1136" s="149"/>
    </row>
    <row r="1137" ht="13.5">
      <c r="A1137" s="149"/>
    </row>
    <row r="1138" ht="13.5">
      <c r="A1138" s="149"/>
    </row>
    <row r="1139" ht="12.75">
      <c r="A1139" s="148"/>
    </row>
    <row r="1140" ht="13.5">
      <c r="A1140" s="149"/>
    </row>
    <row r="1141" ht="13.5">
      <c r="A1141" s="149"/>
    </row>
    <row r="1142" ht="13.5">
      <c r="A1142" s="149"/>
    </row>
    <row r="1143" ht="13.5">
      <c r="A1143" s="149"/>
    </row>
    <row r="1144" ht="13.5">
      <c r="A1144" s="149"/>
    </row>
    <row r="1145" ht="13.5">
      <c r="A1145" s="149"/>
    </row>
    <row r="1146" ht="13.5">
      <c r="A1146" s="149"/>
    </row>
    <row r="1147" ht="13.5">
      <c r="A1147" s="149"/>
    </row>
    <row r="1148" ht="12.75">
      <c r="A1148" s="148"/>
    </row>
    <row r="1149" ht="13.5">
      <c r="A1149" s="149"/>
    </row>
    <row r="1150" ht="13.5">
      <c r="A1150" s="149"/>
    </row>
    <row r="1151" ht="12.75">
      <c r="A1151" s="148"/>
    </row>
    <row r="1152" ht="12.75">
      <c r="A1152" s="148"/>
    </row>
    <row r="1153" ht="12.75">
      <c r="A1153" s="148"/>
    </row>
    <row r="1154" ht="13.5">
      <c r="A1154" s="149"/>
    </row>
    <row r="1155" ht="12.75">
      <c r="A1155" s="148"/>
    </row>
    <row r="1156" ht="12.75">
      <c r="A1156" s="148"/>
    </row>
    <row r="1157" ht="12.75">
      <c r="A1157" s="148"/>
    </row>
    <row r="1158" ht="12.75">
      <c r="A1158" s="148"/>
    </row>
    <row r="1159" ht="12.75">
      <c r="A1159" s="148"/>
    </row>
    <row r="1160" ht="13.5">
      <c r="A1160" s="149"/>
    </row>
    <row r="1161" ht="13.5">
      <c r="A1161" s="149"/>
    </row>
    <row r="1162" ht="12.75">
      <c r="A1162" s="148"/>
    </row>
    <row r="1163" ht="13.5">
      <c r="A1163" s="149"/>
    </row>
    <row r="1164" ht="13.5">
      <c r="A1164" s="149"/>
    </row>
    <row r="1165" ht="13.5">
      <c r="A1165" s="149"/>
    </row>
    <row r="1166" ht="12.75">
      <c r="A1166" s="148"/>
    </row>
    <row r="1167" ht="12.75">
      <c r="A1167" s="148"/>
    </row>
    <row r="1168" ht="12.75">
      <c r="A1168" s="148"/>
    </row>
    <row r="1169" ht="12.75">
      <c r="A1169" s="148"/>
    </row>
    <row r="1170" ht="12.75">
      <c r="A1170" s="148"/>
    </row>
    <row r="1171" ht="12.75">
      <c r="A1171" s="148"/>
    </row>
    <row r="1172" ht="12.75">
      <c r="A1172" s="148"/>
    </row>
    <row r="1173" ht="12.75">
      <c r="A1173" s="148"/>
    </row>
    <row r="1174" ht="12.75">
      <c r="A1174" s="148"/>
    </row>
    <row r="1175" ht="12.75">
      <c r="A1175" s="148"/>
    </row>
    <row r="1176" ht="12.75">
      <c r="A1176" s="148"/>
    </row>
    <row r="1177" ht="12.75">
      <c r="A1177" s="148"/>
    </row>
    <row r="1178" ht="12.75">
      <c r="A1178" s="148"/>
    </row>
    <row r="1179" ht="12.75">
      <c r="A1179" s="148"/>
    </row>
    <row r="1180" ht="12.75">
      <c r="A1180" s="148"/>
    </row>
    <row r="1181" ht="12.75">
      <c r="A1181" s="148"/>
    </row>
    <row r="1182" ht="12.75">
      <c r="A1182" s="148"/>
    </row>
    <row r="1183" ht="12.75">
      <c r="A1183" s="148"/>
    </row>
    <row r="1184" ht="12.75">
      <c r="A1184" s="148"/>
    </row>
    <row r="1185" ht="12.75">
      <c r="A1185" s="148"/>
    </row>
    <row r="1186" ht="12.75">
      <c r="A1186" s="148"/>
    </row>
    <row r="1187" ht="12.75">
      <c r="A1187" s="148"/>
    </row>
    <row r="1188" ht="12.75">
      <c r="A1188" s="148"/>
    </row>
    <row r="1189" ht="12.75">
      <c r="A1189" s="148"/>
    </row>
    <row r="1190" ht="12.75">
      <c r="A1190" s="148"/>
    </row>
    <row r="1191" ht="12.75">
      <c r="A1191" s="148"/>
    </row>
    <row r="1192" ht="12.75">
      <c r="A1192" s="148"/>
    </row>
    <row r="1193" ht="12.75">
      <c r="A1193" s="148"/>
    </row>
    <row r="1194" ht="12.75">
      <c r="A1194" s="148"/>
    </row>
    <row r="1195" ht="12.75">
      <c r="A1195" s="148"/>
    </row>
    <row r="1196" ht="12.75">
      <c r="A1196" s="148"/>
    </row>
    <row r="1197" ht="12.75">
      <c r="A1197" s="148"/>
    </row>
    <row r="1198" ht="12.75">
      <c r="A1198" s="148"/>
    </row>
    <row r="1199" ht="12.75">
      <c r="A1199" s="148"/>
    </row>
    <row r="1200" ht="12.75">
      <c r="A1200" s="148"/>
    </row>
    <row r="1201" ht="12.75">
      <c r="A1201" s="148"/>
    </row>
    <row r="1202" ht="12.75">
      <c r="A1202" s="148"/>
    </row>
    <row r="1203" ht="12.75">
      <c r="A1203" s="148"/>
    </row>
    <row r="1204" ht="12.75">
      <c r="A1204" s="148"/>
    </row>
    <row r="1205" ht="12.75">
      <c r="A1205" s="148"/>
    </row>
    <row r="1206" ht="12.75">
      <c r="A1206" s="148"/>
    </row>
    <row r="1207" ht="12.75">
      <c r="A1207" s="148"/>
    </row>
    <row r="1208" ht="12.75">
      <c r="A1208" s="148"/>
    </row>
    <row r="1209" ht="12.75">
      <c r="A1209" s="148"/>
    </row>
    <row r="1210" ht="12.75">
      <c r="A1210" s="148"/>
    </row>
    <row r="1211" ht="12.75">
      <c r="A1211" s="148"/>
    </row>
    <row r="1212" ht="12.75">
      <c r="A1212" s="148"/>
    </row>
    <row r="1213" ht="12.75">
      <c r="A1213" s="148"/>
    </row>
    <row r="1214" ht="12.75">
      <c r="A1214" s="148"/>
    </row>
    <row r="1215" ht="12.75">
      <c r="A1215" s="148"/>
    </row>
    <row r="1216" ht="12.75">
      <c r="A1216" s="148"/>
    </row>
    <row r="1217" ht="12.75">
      <c r="A1217" s="148"/>
    </row>
    <row r="1218" ht="12.75">
      <c r="A1218" s="148"/>
    </row>
    <row r="1219" ht="12.75">
      <c r="A1219" s="148"/>
    </row>
    <row r="1220" ht="12.75">
      <c r="A1220" s="148"/>
    </row>
    <row r="1221" ht="12.75">
      <c r="A1221" s="148"/>
    </row>
    <row r="1222" ht="12.75">
      <c r="A1222" s="148"/>
    </row>
    <row r="1223" ht="12.75">
      <c r="A1223" s="148"/>
    </row>
    <row r="1224" ht="12.75">
      <c r="A1224" s="148"/>
    </row>
    <row r="1225" ht="12.75">
      <c r="A1225" s="148"/>
    </row>
    <row r="1226" ht="12.75">
      <c r="A1226" s="148"/>
    </row>
    <row r="1227" ht="12.75">
      <c r="A1227" s="148"/>
    </row>
    <row r="1228" ht="12.75">
      <c r="A1228" s="148"/>
    </row>
    <row r="1229" ht="12.75">
      <c r="A1229" s="148"/>
    </row>
    <row r="1230" ht="12.75">
      <c r="A1230" s="148"/>
    </row>
    <row r="1231" ht="12.75">
      <c r="A1231" s="148"/>
    </row>
    <row r="1232" ht="12.75">
      <c r="A1232" s="148"/>
    </row>
    <row r="1233" ht="12.75">
      <c r="A1233" s="148"/>
    </row>
    <row r="1234" ht="12.75">
      <c r="A1234" s="148"/>
    </row>
    <row r="1235" ht="12.75">
      <c r="A1235" s="148"/>
    </row>
    <row r="1236" ht="12.75">
      <c r="A1236" s="148"/>
    </row>
    <row r="1237" ht="12.75">
      <c r="A1237" s="148"/>
    </row>
    <row r="1238" ht="12.75">
      <c r="A1238" s="148"/>
    </row>
    <row r="1239" ht="12.75">
      <c r="A1239" s="148"/>
    </row>
    <row r="1240" ht="12.75">
      <c r="A1240" s="148"/>
    </row>
    <row r="1241" ht="12.75">
      <c r="A1241" s="148"/>
    </row>
    <row r="1242" ht="12.75">
      <c r="A1242" s="148"/>
    </row>
    <row r="1243" ht="12.75">
      <c r="A1243" s="148"/>
    </row>
    <row r="1244" ht="12.75">
      <c r="A1244" s="148"/>
    </row>
    <row r="1245" ht="12.75">
      <c r="A1245" s="148"/>
    </row>
    <row r="1246" ht="12.75">
      <c r="A1246" s="148"/>
    </row>
    <row r="1247" ht="12.75">
      <c r="A1247" s="148"/>
    </row>
    <row r="1248" ht="12.75">
      <c r="A1248" s="148"/>
    </row>
    <row r="1249" ht="12.75">
      <c r="A1249" s="148"/>
    </row>
    <row r="1250" ht="12.75">
      <c r="A1250" s="148"/>
    </row>
    <row r="1251" ht="12.75">
      <c r="A1251" s="148"/>
    </row>
    <row r="1252" ht="12.75">
      <c r="A1252" s="148"/>
    </row>
    <row r="1253" ht="12.75">
      <c r="A1253" s="148"/>
    </row>
    <row r="1254" ht="12.75">
      <c r="A1254" s="148"/>
    </row>
    <row r="1255" ht="12.75">
      <c r="A1255" s="148"/>
    </row>
    <row r="1256" ht="12.75">
      <c r="A1256" s="148"/>
    </row>
    <row r="1257" ht="12.75">
      <c r="A1257" s="148"/>
    </row>
    <row r="1258" ht="12.75">
      <c r="A1258" s="148"/>
    </row>
    <row r="1259" ht="12.75">
      <c r="A1259" s="148"/>
    </row>
    <row r="1260" ht="12.75">
      <c r="A1260" s="148"/>
    </row>
    <row r="1261" ht="12.75">
      <c r="A1261" s="148"/>
    </row>
    <row r="1262" ht="12.75">
      <c r="A1262" s="148"/>
    </row>
    <row r="1263" ht="12.75">
      <c r="A1263" s="148"/>
    </row>
    <row r="1264" ht="12.75">
      <c r="A1264" s="148"/>
    </row>
    <row r="1265" ht="12.75">
      <c r="A1265" s="148"/>
    </row>
    <row r="1266" ht="12.75">
      <c r="A1266" s="148"/>
    </row>
    <row r="1267" ht="12.75">
      <c r="A1267" s="148"/>
    </row>
    <row r="1268" ht="12.75">
      <c r="A1268" s="148"/>
    </row>
    <row r="1269" ht="12.75">
      <c r="A1269" s="148"/>
    </row>
    <row r="1270" ht="12.75">
      <c r="A1270" s="148"/>
    </row>
    <row r="1271" ht="12.75">
      <c r="A1271" s="148"/>
    </row>
    <row r="1272" ht="12.75">
      <c r="A1272" s="148"/>
    </row>
    <row r="1273" ht="12.75">
      <c r="A1273" s="148"/>
    </row>
    <row r="1274" ht="12.75">
      <c r="A1274" s="148"/>
    </row>
    <row r="1275" ht="12.75">
      <c r="A1275" s="148"/>
    </row>
    <row r="1276" ht="12.75">
      <c r="A1276" s="148"/>
    </row>
    <row r="1277" ht="12.75">
      <c r="A1277" s="148"/>
    </row>
    <row r="1278" ht="12.75">
      <c r="A1278" s="148"/>
    </row>
    <row r="1279" ht="12.75">
      <c r="A1279" s="148"/>
    </row>
    <row r="1280" ht="12.75">
      <c r="A1280" s="148"/>
    </row>
    <row r="1281" ht="12.75">
      <c r="A1281" s="148"/>
    </row>
    <row r="1282" ht="12.75">
      <c r="A1282" s="148"/>
    </row>
    <row r="1283" ht="12.75">
      <c r="A1283" s="148"/>
    </row>
    <row r="1284" ht="12.75">
      <c r="A1284" s="148"/>
    </row>
    <row r="1285" ht="12.75">
      <c r="A1285" s="148"/>
    </row>
    <row r="1286" ht="12.75">
      <c r="A1286" s="148"/>
    </row>
    <row r="1287" ht="12.75">
      <c r="A1287" s="148"/>
    </row>
    <row r="1288" ht="12.75">
      <c r="A1288" s="148"/>
    </row>
    <row r="1289" ht="12.75">
      <c r="A1289" s="148"/>
    </row>
    <row r="1290" ht="12.75">
      <c r="A1290" s="148"/>
    </row>
    <row r="1291" ht="12.75">
      <c r="A1291" s="148"/>
    </row>
    <row r="1292" ht="12.75">
      <c r="A1292" s="148"/>
    </row>
    <row r="1293" ht="12.75">
      <c r="A1293" s="148"/>
    </row>
    <row r="1294" ht="12.75">
      <c r="A1294" s="148"/>
    </row>
    <row r="1295" ht="12.75">
      <c r="A1295" s="148"/>
    </row>
    <row r="1296" ht="12.75">
      <c r="A1296" s="148"/>
    </row>
    <row r="1297" ht="12.75">
      <c r="A1297" s="148"/>
    </row>
    <row r="1298" ht="12.75">
      <c r="A1298" s="148"/>
    </row>
    <row r="1299" ht="12.75">
      <c r="A1299" s="148"/>
    </row>
    <row r="1300" ht="12.75">
      <c r="A1300" s="148"/>
    </row>
    <row r="1301" ht="12.75">
      <c r="A1301" s="148"/>
    </row>
    <row r="1302" ht="12.75">
      <c r="A1302" s="148"/>
    </row>
    <row r="1303" ht="12.75">
      <c r="A1303" s="148"/>
    </row>
    <row r="1304" ht="12.75">
      <c r="A1304" s="148"/>
    </row>
    <row r="1305" ht="12.75">
      <c r="A1305" s="148"/>
    </row>
    <row r="1306" ht="12.75">
      <c r="A1306" s="148"/>
    </row>
    <row r="1307" ht="12.75">
      <c r="A1307" s="148"/>
    </row>
    <row r="1308" ht="12.75">
      <c r="A1308" s="148"/>
    </row>
    <row r="1309" ht="12.75">
      <c r="A1309" s="148"/>
    </row>
    <row r="1310" ht="12.75">
      <c r="A1310" s="148"/>
    </row>
    <row r="1311" ht="12.75">
      <c r="A1311" s="148"/>
    </row>
    <row r="1312" ht="12.75">
      <c r="A1312" s="148"/>
    </row>
    <row r="1313" ht="12.75">
      <c r="A1313" s="148"/>
    </row>
    <row r="1314" ht="12.75">
      <c r="A1314" s="148"/>
    </row>
    <row r="1315" ht="12.75">
      <c r="A1315" s="148"/>
    </row>
    <row r="1316" ht="12.75">
      <c r="A1316" s="148"/>
    </row>
    <row r="1317" ht="12.75">
      <c r="A1317" s="148"/>
    </row>
    <row r="1318" ht="12.75">
      <c r="A1318" s="148"/>
    </row>
    <row r="1319" ht="12.75">
      <c r="A1319" s="148"/>
    </row>
    <row r="1320" ht="12.75">
      <c r="A1320" s="148"/>
    </row>
    <row r="1321" ht="12.75">
      <c r="A1321" s="148"/>
    </row>
    <row r="1322" ht="12.75">
      <c r="A1322" s="148"/>
    </row>
    <row r="1323" ht="12.75">
      <c r="A1323" s="148"/>
    </row>
    <row r="1324" ht="12.75">
      <c r="A1324" s="148"/>
    </row>
    <row r="1325" ht="12.75">
      <c r="A1325" s="148"/>
    </row>
    <row r="1326" ht="12.75">
      <c r="A1326" s="148"/>
    </row>
    <row r="1327" ht="12.75">
      <c r="A1327" s="148"/>
    </row>
    <row r="1328" ht="12.75">
      <c r="A1328" s="148"/>
    </row>
    <row r="1329" ht="12.75">
      <c r="A1329" s="148"/>
    </row>
    <row r="1330" ht="12.75">
      <c r="A1330" s="148"/>
    </row>
    <row r="1331" ht="12.75">
      <c r="A1331" s="148"/>
    </row>
    <row r="1332" ht="12.75">
      <c r="A1332" s="148"/>
    </row>
    <row r="1333" ht="12.75">
      <c r="A1333" s="148"/>
    </row>
    <row r="1334" ht="12.75">
      <c r="A1334" s="148"/>
    </row>
    <row r="1335" ht="12.75">
      <c r="A1335" s="148"/>
    </row>
    <row r="1336" ht="12.75">
      <c r="A1336" s="148"/>
    </row>
    <row r="1337" ht="12.75">
      <c r="A1337" s="148"/>
    </row>
    <row r="1338" ht="12.75">
      <c r="A1338" s="148"/>
    </row>
    <row r="1339" ht="12.75">
      <c r="A1339" s="148"/>
    </row>
    <row r="1340" ht="12.75">
      <c r="A1340" s="148"/>
    </row>
    <row r="1341" ht="12.75">
      <c r="A1341" s="148"/>
    </row>
    <row r="1342" ht="12.75">
      <c r="A1342" s="148"/>
    </row>
    <row r="1343" ht="12.75">
      <c r="A1343" s="148"/>
    </row>
    <row r="1344" ht="12.75">
      <c r="A1344" s="148"/>
    </row>
    <row r="1345" ht="12.75">
      <c r="A1345" s="148"/>
    </row>
    <row r="1346" ht="12.75">
      <c r="A1346" s="148"/>
    </row>
    <row r="1347" ht="12.75">
      <c r="A1347" s="148"/>
    </row>
    <row r="1348" ht="12.75">
      <c r="A1348" s="148"/>
    </row>
    <row r="1349" ht="12.75">
      <c r="A1349" s="148"/>
    </row>
    <row r="1350" ht="12.75">
      <c r="A1350" s="148"/>
    </row>
    <row r="1351" ht="12.75">
      <c r="A1351" s="148"/>
    </row>
    <row r="1352" ht="12.75">
      <c r="A1352" s="148"/>
    </row>
    <row r="1353" ht="12.75">
      <c r="A1353" s="148"/>
    </row>
    <row r="1354" ht="12.75">
      <c r="A1354" s="148"/>
    </row>
    <row r="1355" ht="12.75">
      <c r="A1355" s="148"/>
    </row>
    <row r="1356" ht="12.75">
      <c r="A1356" s="148"/>
    </row>
    <row r="1357" ht="12.75">
      <c r="A1357" s="148"/>
    </row>
    <row r="1358" ht="12.75">
      <c r="A1358" s="148"/>
    </row>
    <row r="1359" ht="12.75">
      <c r="A1359" s="148"/>
    </row>
    <row r="1360" ht="12.75">
      <c r="A1360" s="148"/>
    </row>
    <row r="1361" ht="12.75">
      <c r="A1361" s="148"/>
    </row>
    <row r="1362" ht="12.75">
      <c r="A1362" s="148"/>
    </row>
    <row r="1363" ht="12.75">
      <c r="A1363" s="148"/>
    </row>
    <row r="1364" ht="12.75">
      <c r="A1364" s="148"/>
    </row>
    <row r="1365" ht="12.75">
      <c r="A1365" s="148"/>
    </row>
    <row r="1366" ht="12.75">
      <c r="A1366" s="148"/>
    </row>
    <row r="1367" ht="12.75">
      <c r="A1367" s="148"/>
    </row>
    <row r="1368" ht="12.75">
      <c r="A1368" s="148"/>
    </row>
    <row r="1369" ht="12.75">
      <c r="A1369" s="148"/>
    </row>
    <row r="1370" ht="12.75">
      <c r="A1370" s="148"/>
    </row>
    <row r="1371" ht="12.75">
      <c r="A1371" s="148"/>
    </row>
    <row r="1372" ht="12.75">
      <c r="A1372" s="148"/>
    </row>
    <row r="1373" ht="12.75">
      <c r="A1373" s="148"/>
    </row>
    <row r="1374" ht="12.75">
      <c r="A1374" s="148"/>
    </row>
    <row r="1375" ht="12.75">
      <c r="A1375" s="148"/>
    </row>
    <row r="1376" ht="12.75">
      <c r="A1376" s="148"/>
    </row>
    <row r="1377" ht="12.75">
      <c r="A1377" s="148"/>
    </row>
    <row r="1378" ht="12.75">
      <c r="A1378" s="148"/>
    </row>
    <row r="1379" ht="12.75">
      <c r="A1379" s="148"/>
    </row>
    <row r="1380" ht="12.75">
      <c r="A1380" s="148"/>
    </row>
    <row r="1381" ht="12.75">
      <c r="A1381" s="148"/>
    </row>
    <row r="1382" ht="12.75">
      <c r="A1382" s="148"/>
    </row>
    <row r="1383" ht="12.75">
      <c r="A1383" s="148"/>
    </row>
    <row r="1384" ht="12.75">
      <c r="A1384" s="148"/>
    </row>
    <row r="1385" ht="12.75">
      <c r="A1385" s="148"/>
    </row>
    <row r="1386" ht="12.75">
      <c r="A1386" s="148"/>
    </row>
    <row r="1387" ht="12.75">
      <c r="A1387" s="148"/>
    </row>
    <row r="1388" ht="12.75">
      <c r="A1388" s="148"/>
    </row>
    <row r="1389" ht="12.75">
      <c r="A1389" s="148"/>
    </row>
    <row r="1390" ht="12.75">
      <c r="A1390" s="148"/>
    </row>
    <row r="1391" ht="12.75">
      <c r="A1391" s="148"/>
    </row>
    <row r="1392" ht="12.75">
      <c r="A1392" s="148"/>
    </row>
    <row r="1393" ht="12.75">
      <c r="A1393" s="148"/>
    </row>
    <row r="1394" ht="12.75">
      <c r="A1394" s="148"/>
    </row>
    <row r="1395" ht="12.75">
      <c r="A1395" s="148"/>
    </row>
    <row r="1396" ht="12.75">
      <c r="A1396" s="148"/>
    </row>
    <row r="1397" ht="12.75">
      <c r="A1397" s="148"/>
    </row>
    <row r="1398" ht="12.75">
      <c r="A1398" s="148"/>
    </row>
    <row r="1399" ht="12.75">
      <c r="A1399" s="148"/>
    </row>
    <row r="1400" ht="12.75">
      <c r="A1400" s="148"/>
    </row>
    <row r="1401" ht="12.75">
      <c r="A1401" s="148"/>
    </row>
    <row r="1402" ht="12.75">
      <c r="A1402" s="148"/>
    </row>
    <row r="1403" ht="12.75">
      <c r="A1403" s="148"/>
    </row>
    <row r="1404" ht="12.75">
      <c r="A1404" s="148"/>
    </row>
    <row r="1405" ht="12.75">
      <c r="A1405" s="148"/>
    </row>
    <row r="1406" ht="12.75">
      <c r="A1406" s="148"/>
    </row>
    <row r="1407" ht="12.75">
      <c r="A1407" s="148"/>
    </row>
    <row r="1408" ht="12.75">
      <c r="A1408" s="148"/>
    </row>
    <row r="1409" ht="12.75">
      <c r="A1409" s="148"/>
    </row>
    <row r="1410" ht="12.75">
      <c r="A1410" s="148"/>
    </row>
    <row r="1411" ht="12.75">
      <c r="A1411" s="148"/>
    </row>
    <row r="1412" ht="12.75">
      <c r="A1412" s="148"/>
    </row>
    <row r="1413" ht="12.75">
      <c r="A1413" s="148"/>
    </row>
    <row r="1414" ht="12.75">
      <c r="A1414" s="148"/>
    </row>
    <row r="1415" ht="12.75">
      <c r="A1415" s="148"/>
    </row>
    <row r="1416" ht="12.75">
      <c r="A1416" s="148"/>
    </row>
    <row r="1417" ht="12.75">
      <c r="A1417" s="148"/>
    </row>
    <row r="1418" ht="12.75">
      <c r="A1418" s="148"/>
    </row>
    <row r="1419" ht="12.75">
      <c r="A1419" s="148"/>
    </row>
    <row r="1420" ht="12.75">
      <c r="A1420" s="148"/>
    </row>
    <row r="1421" ht="12.75">
      <c r="A1421" s="148"/>
    </row>
    <row r="1422" ht="12.75">
      <c r="A1422" s="148"/>
    </row>
    <row r="1423" ht="12.75">
      <c r="A1423" s="148"/>
    </row>
    <row r="1424" ht="12.75">
      <c r="A1424" s="148"/>
    </row>
    <row r="1425" ht="12.75">
      <c r="A1425" s="148"/>
    </row>
    <row r="1426" ht="12.75">
      <c r="A1426" s="148"/>
    </row>
    <row r="1427" ht="12.75">
      <c r="A1427" s="148"/>
    </row>
    <row r="1428" ht="12.75">
      <c r="A1428" s="148"/>
    </row>
    <row r="1429" ht="12.75">
      <c r="A1429" s="148"/>
    </row>
    <row r="1430" ht="12.75">
      <c r="A1430" s="148"/>
    </row>
    <row r="1431" ht="12.75">
      <c r="A1431" s="148"/>
    </row>
    <row r="1432" ht="12.75">
      <c r="A1432" s="148"/>
    </row>
    <row r="1433" ht="12.75">
      <c r="A1433" s="148"/>
    </row>
    <row r="1434" ht="12.75">
      <c r="A1434" s="148"/>
    </row>
    <row r="1435" ht="12.75">
      <c r="A1435" s="148"/>
    </row>
    <row r="1436" ht="12.75">
      <c r="A1436" s="148"/>
    </row>
    <row r="1437" ht="12.75">
      <c r="A1437" s="148"/>
    </row>
    <row r="1438" ht="12.75">
      <c r="A1438" s="148"/>
    </row>
    <row r="1439" ht="12.75">
      <c r="A1439" s="148"/>
    </row>
    <row r="1440" ht="12.75">
      <c r="A1440" s="148"/>
    </row>
    <row r="1441" ht="12.75">
      <c r="A1441" s="148"/>
    </row>
    <row r="1442" ht="12.75">
      <c r="A1442" s="148"/>
    </row>
    <row r="1443" ht="12.75">
      <c r="A1443" s="148"/>
    </row>
    <row r="1444" ht="12.75">
      <c r="A1444" s="148"/>
    </row>
    <row r="1445" ht="12.75">
      <c r="A1445" s="148"/>
    </row>
    <row r="1446" ht="12.75">
      <c r="A1446" s="148"/>
    </row>
    <row r="1447" ht="12.75">
      <c r="A1447" s="148"/>
    </row>
    <row r="1448" ht="12.75">
      <c r="A1448" s="148"/>
    </row>
    <row r="1449" ht="12.75">
      <c r="A1449" s="148"/>
    </row>
    <row r="1450" ht="12.75">
      <c r="A1450" s="148"/>
    </row>
    <row r="1451" ht="12.75">
      <c r="A1451" s="148"/>
    </row>
    <row r="1452" ht="12.75">
      <c r="A1452" s="148"/>
    </row>
    <row r="1453" ht="12.75">
      <c r="A1453" s="148"/>
    </row>
    <row r="1454" ht="12.75">
      <c r="A1454" s="148"/>
    </row>
    <row r="1455" ht="12.75">
      <c r="A1455" s="148"/>
    </row>
    <row r="1456" ht="12.75">
      <c r="A1456" s="148"/>
    </row>
    <row r="1457" ht="12.75">
      <c r="A1457" s="148"/>
    </row>
    <row r="1458" ht="12.75">
      <c r="A1458" s="148"/>
    </row>
    <row r="1459" ht="12.75">
      <c r="A1459" s="148"/>
    </row>
    <row r="1460" ht="12.75">
      <c r="A1460" s="148"/>
    </row>
    <row r="1461" ht="12.75">
      <c r="A1461" s="148"/>
    </row>
    <row r="1462" ht="12.75">
      <c r="A1462" s="148"/>
    </row>
    <row r="1463" ht="12.75">
      <c r="A1463" s="148"/>
    </row>
    <row r="1464" ht="12.75">
      <c r="A1464" s="148"/>
    </row>
    <row r="1465" ht="12.75">
      <c r="A1465" s="148"/>
    </row>
    <row r="1466" ht="12.75">
      <c r="A1466" s="148"/>
    </row>
    <row r="1467" ht="12.75">
      <c r="A1467" s="148"/>
    </row>
    <row r="1468" ht="12.75">
      <c r="A1468" s="148"/>
    </row>
    <row r="1469" ht="12.75">
      <c r="A1469" s="148"/>
    </row>
    <row r="1470" ht="12.75">
      <c r="A1470" s="148"/>
    </row>
    <row r="1471" ht="12.75">
      <c r="A1471" s="148"/>
    </row>
    <row r="1472" ht="12.75">
      <c r="A1472" s="148"/>
    </row>
    <row r="1473" ht="12.75">
      <c r="A1473" s="148"/>
    </row>
    <row r="1474" ht="12.75">
      <c r="A1474" s="148"/>
    </row>
    <row r="1475" ht="12.75">
      <c r="A1475" s="148"/>
    </row>
    <row r="1476" ht="12.75">
      <c r="A1476" s="148"/>
    </row>
    <row r="1477" ht="12.75">
      <c r="A1477" s="148"/>
    </row>
    <row r="1478" ht="12.75">
      <c r="A1478" s="148"/>
    </row>
    <row r="1479" ht="12.75">
      <c r="A1479" s="148"/>
    </row>
    <row r="1480" ht="12.75">
      <c r="A1480" s="148"/>
    </row>
    <row r="1481" ht="12.75">
      <c r="A1481" s="148"/>
    </row>
    <row r="1482" ht="12.75">
      <c r="A1482" s="148"/>
    </row>
    <row r="1483" ht="12.75">
      <c r="A1483" s="148"/>
    </row>
    <row r="1484" ht="12.75">
      <c r="A1484" s="148"/>
    </row>
    <row r="1485" ht="12.75">
      <c r="A1485" s="148"/>
    </row>
    <row r="1486" ht="12.75">
      <c r="A1486" s="148"/>
    </row>
    <row r="1487" ht="12.75">
      <c r="A1487" s="148"/>
    </row>
    <row r="1488" ht="12.75">
      <c r="A1488" s="148"/>
    </row>
    <row r="1489" ht="12.75">
      <c r="A1489" s="148"/>
    </row>
    <row r="1490" ht="12.75">
      <c r="A1490" s="148"/>
    </row>
    <row r="1491" ht="12.75">
      <c r="A1491" s="148"/>
    </row>
    <row r="1492" ht="12.75">
      <c r="A1492" s="148"/>
    </row>
    <row r="1493" ht="12.75">
      <c r="A1493" s="148"/>
    </row>
    <row r="1494" ht="12.75">
      <c r="A1494" s="148"/>
    </row>
    <row r="1495" ht="12.75">
      <c r="A1495" s="148"/>
    </row>
    <row r="1496" ht="12.75">
      <c r="A1496" s="148"/>
    </row>
    <row r="1497" ht="12.75">
      <c r="A1497" s="148"/>
    </row>
    <row r="1498" ht="12.75">
      <c r="A1498" s="148"/>
    </row>
    <row r="1499" ht="12.75">
      <c r="A1499" s="148"/>
    </row>
    <row r="1500" ht="12.75">
      <c r="A1500" s="148"/>
    </row>
    <row r="1501" ht="12.75">
      <c r="A1501" s="148"/>
    </row>
    <row r="1502" ht="12.75">
      <c r="A1502" s="148"/>
    </row>
    <row r="1503" ht="12.75">
      <c r="A1503" s="148"/>
    </row>
    <row r="1504" ht="12.75">
      <c r="A1504" s="148"/>
    </row>
    <row r="1505" ht="12.75">
      <c r="A1505" s="148"/>
    </row>
    <row r="1506" ht="12.75">
      <c r="A1506" s="148"/>
    </row>
    <row r="1507" ht="12.75">
      <c r="A1507" s="148"/>
    </row>
    <row r="1508" ht="12.75">
      <c r="A1508" s="148"/>
    </row>
    <row r="1509" ht="12.75">
      <c r="A1509" s="148"/>
    </row>
    <row r="1510" ht="12.75">
      <c r="A1510" s="148"/>
    </row>
    <row r="1511" ht="12.75">
      <c r="A1511" s="148"/>
    </row>
    <row r="1512" ht="12.75">
      <c r="A1512" s="148"/>
    </row>
    <row r="1513" ht="12.75">
      <c r="A1513" s="148"/>
    </row>
    <row r="1514" ht="12.75">
      <c r="A1514" s="148"/>
    </row>
    <row r="1515" ht="12.75">
      <c r="A1515" s="148"/>
    </row>
    <row r="1516" ht="12.75">
      <c r="A1516" s="148"/>
    </row>
    <row r="1517" ht="12.75">
      <c r="A1517" s="148"/>
    </row>
    <row r="1518" ht="12.75">
      <c r="A1518" s="148"/>
    </row>
    <row r="1519" ht="12.75">
      <c r="A1519" s="148"/>
    </row>
    <row r="1520" ht="12.75">
      <c r="A1520" s="148"/>
    </row>
    <row r="1521" ht="12.75">
      <c r="A1521" s="148"/>
    </row>
    <row r="1522" ht="12.75">
      <c r="A1522" s="148"/>
    </row>
    <row r="1523" ht="12.75">
      <c r="A1523" s="148"/>
    </row>
    <row r="1524" ht="12.75">
      <c r="A1524" s="148"/>
    </row>
    <row r="1525" ht="12.75">
      <c r="A1525" s="148"/>
    </row>
    <row r="1526" ht="12.75">
      <c r="A1526" s="148"/>
    </row>
    <row r="1527" ht="12.75">
      <c r="A1527" s="148"/>
    </row>
    <row r="1528" ht="12.75">
      <c r="A1528" s="148"/>
    </row>
    <row r="1529" ht="12.75">
      <c r="A1529" s="148"/>
    </row>
    <row r="1530" ht="12.75">
      <c r="A1530" s="148"/>
    </row>
    <row r="1531" ht="12.75">
      <c r="A1531" s="148"/>
    </row>
    <row r="1532" ht="12.75">
      <c r="A1532" s="148"/>
    </row>
    <row r="1533" ht="12.75">
      <c r="A1533" s="148"/>
    </row>
    <row r="1534" ht="12.75">
      <c r="A1534" s="148"/>
    </row>
    <row r="1535" ht="12.75">
      <c r="A1535" s="148"/>
    </row>
    <row r="1536" ht="12.75">
      <c r="A1536" s="148"/>
    </row>
    <row r="1537" ht="12.75">
      <c r="A1537" s="148"/>
    </row>
    <row r="1538" ht="12.75">
      <c r="A1538" s="148"/>
    </row>
    <row r="1539" ht="12.75">
      <c r="A1539" s="148"/>
    </row>
    <row r="1540" ht="12.75">
      <c r="A1540" s="148"/>
    </row>
    <row r="1541" ht="12.75">
      <c r="A1541" s="148"/>
    </row>
    <row r="1542" ht="12.75">
      <c r="A1542" s="148"/>
    </row>
    <row r="1543" ht="12.75">
      <c r="A1543" s="148"/>
    </row>
    <row r="1544" ht="12.75">
      <c r="A1544" s="148"/>
    </row>
    <row r="1545" ht="12.75">
      <c r="A1545" s="148"/>
    </row>
    <row r="1546" ht="12.75">
      <c r="A1546" s="148"/>
    </row>
    <row r="1547" ht="12.75">
      <c r="A1547" s="148"/>
    </row>
    <row r="1548" ht="12.75">
      <c r="A1548" s="148"/>
    </row>
    <row r="1549" ht="12.75">
      <c r="A1549" s="148"/>
    </row>
    <row r="1550" ht="12.75">
      <c r="A1550" s="148"/>
    </row>
    <row r="1551" ht="12.75">
      <c r="A1551" s="148"/>
    </row>
    <row r="1552" ht="12.75">
      <c r="A1552" s="148"/>
    </row>
    <row r="1553" ht="12.75">
      <c r="A1553" s="148"/>
    </row>
    <row r="1554" ht="12.75">
      <c r="A1554" s="148"/>
    </row>
    <row r="1555" ht="12.75">
      <c r="A1555" s="148"/>
    </row>
    <row r="1556" ht="12.75">
      <c r="A1556" s="148"/>
    </row>
    <row r="1557" ht="12.75">
      <c r="A1557" s="148"/>
    </row>
    <row r="1558" ht="12.75">
      <c r="A1558" s="148"/>
    </row>
    <row r="1559" ht="12.75">
      <c r="A1559" s="148"/>
    </row>
    <row r="1560" ht="12.75">
      <c r="A1560" s="148"/>
    </row>
    <row r="1561" ht="12.75">
      <c r="A1561" s="148"/>
    </row>
    <row r="1562" ht="12.75">
      <c r="A1562" s="148"/>
    </row>
    <row r="1563" ht="12.75">
      <c r="A1563" s="148"/>
    </row>
    <row r="1564" ht="12.75">
      <c r="A1564" s="148"/>
    </row>
    <row r="1565" ht="12.75">
      <c r="A1565" s="148"/>
    </row>
    <row r="1566" ht="12.75">
      <c r="A1566" s="148"/>
    </row>
    <row r="1567" ht="12.75">
      <c r="A1567" s="148"/>
    </row>
    <row r="1568" ht="12.75">
      <c r="A1568" s="148"/>
    </row>
    <row r="1569" ht="12.75">
      <c r="A1569" s="148"/>
    </row>
    <row r="1570" ht="12.75">
      <c r="A1570" s="148"/>
    </row>
    <row r="1571" ht="12.75">
      <c r="A1571" s="148"/>
    </row>
    <row r="1572" ht="12.75">
      <c r="A1572" s="148"/>
    </row>
    <row r="1573" ht="12.75">
      <c r="A1573" s="148"/>
    </row>
    <row r="1574" ht="12.75">
      <c r="A1574" s="148"/>
    </row>
    <row r="1575" ht="12.75">
      <c r="A1575" s="148"/>
    </row>
    <row r="1576" ht="12.75">
      <c r="A1576" s="148"/>
    </row>
    <row r="1577" ht="12.75">
      <c r="A1577" s="148"/>
    </row>
    <row r="1578" ht="12.75">
      <c r="A1578" s="148"/>
    </row>
    <row r="1579" ht="12.75">
      <c r="A1579" s="148"/>
    </row>
    <row r="1580" ht="12.75">
      <c r="A1580" s="148"/>
    </row>
    <row r="1581" ht="12.75">
      <c r="A1581" s="148"/>
    </row>
    <row r="1582" ht="12.75">
      <c r="A1582" s="148"/>
    </row>
    <row r="1583" ht="12.75">
      <c r="A1583" s="148"/>
    </row>
    <row r="1584" ht="12.75">
      <c r="A1584" s="148"/>
    </row>
    <row r="1585" ht="12.75">
      <c r="A1585" s="148"/>
    </row>
    <row r="1586" ht="12.75">
      <c r="A1586" s="148"/>
    </row>
    <row r="1587" ht="12.75">
      <c r="A1587" s="148"/>
    </row>
    <row r="1588" ht="12.75">
      <c r="A1588" s="148"/>
    </row>
    <row r="1589" ht="12.75">
      <c r="A1589" s="148"/>
    </row>
    <row r="1590" ht="12.75">
      <c r="A1590" s="148"/>
    </row>
    <row r="1591" ht="12.75">
      <c r="A1591" s="148"/>
    </row>
    <row r="1592" ht="12.75">
      <c r="A1592" s="148"/>
    </row>
    <row r="1593" ht="12.75">
      <c r="A1593" s="148"/>
    </row>
    <row r="1594" ht="12.75">
      <c r="A1594" s="148"/>
    </row>
    <row r="1595" ht="12.75">
      <c r="A1595" s="148"/>
    </row>
    <row r="1596" ht="12.75">
      <c r="A1596" s="148"/>
    </row>
    <row r="1597" ht="12.75">
      <c r="A1597" s="148"/>
    </row>
    <row r="1598" ht="12.75">
      <c r="A1598" s="148"/>
    </row>
    <row r="1599" ht="12.75">
      <c r="A1599" s="148"/>
    </row>
    <row r="1600" ht="12.75">
      <c r="A1600" s="148"/>
    </row>
    <row r="1601" ht="12.75">
      <c r="A1601" s="148"/>
    </row>
    <row r="1602" ht="12.75">
      <c r="A1602" s="148"/>
    </row>
    <row r="1603" ht="12.75">
      <c r="A1603" s="148"/>
    </row>
    <row r="1604" ht="12.75">
      <c r="A1604" s="148"/>
    </row>
    <row r="1605" ht="12.75">
      <c r="A1605" s="148"/>
    </row>
    <row r="1606" ht="12.75">
      <c r="A1606" s="148"/>
    </row>
    <row r="1607" ht="12.75">
      <c r="A1607" s="148"/>
    </row>
    <row r="1608" ht="12.75">
      <c r="A1608" s="148"/>
    </row>
    <row r="1609" ht="12.75">
      <c r="A1609" s="148"/>
    </row>
    <row r="1610" ht="12.75">
      <c r="A1610" s="148"/>
    </row>
    <row r="1611" ht="12.75">
      <c r="A1611" s="148"/>
    </row>
    <row r="1612" ht="12.75">
      <c r="A1612" s="148"/>
    </row>
    <row r="1613" ht="12.75">
      <c r="A1613" s="148"/>
    </row>
    <row r="1614" ht="12.75">
      <c r="A1614" s="148"/>
    </row>
    <row r="1615" ht="12.75">
      <c r="A1615" s="148"/>
    </row>
    <row r="1616" ht="12.75">
      <c r="A1616" s="148"/>
    </row>
    <row r="1617" ht="12.75">
      <c r="A1617" s="148"/>
    </row>
    <row r="1618" ht="12.75">
      <c r="A1618" s="148"/>
    </row>
    <row r="1619" ht="12.75">
      <c r="A1619" s="148"/>
    </row>
    <row r="1620" ht="12.75">
      <c r="A1620" s="148"/>
    </row>
    <row r="1621" ht="12.75">
      <c r="A1621" s="148"/>
    </row>
    <row r="1622" ht="12.75">
      <c r="A1622" s="148"/>
    </row>
    <row r="1623" ht="12.75">
      <c r="A1623" s="148"/>
    </row>
    <row r="1624" ht="12.75">
      <c r="A1624" s="148"/>
    </row>
    <row r="1625" ht="12.75">
      <c r="A1625" s="148"/>
    </row>
    <row r="1626" ht="12.75">
      <c r="A1626" s="148"/>
    </row>
    <row r="1627" ht="12.75">
      <c r="A1627" s="148"/>
    </row>
    <row r="1628" ht="12.75">
      <c r="A1628" s="148"/>
    </row>
    <row r="1629" ht="12.75">
      <c r="A1629" s="148"/>
    </row>
    <row r="1630" ht="12.75">
      <c r="A1630" s="148"/>
    </row>
    <row r="1631" ht="12.75">
      <c r="A1631" s="148"/>
    </row>
    <row r="1632" ht="12.75">
      <c r="A1632" s="148"/>
    </row>
    <row r="1633" ht="12.75">
      <c r="A1633" s="148"/>
    </row>
    <row r="1634" ht="12.75">
      <c r="A1634" s="148"/>
    </row>
    <row r="1635" ht="12.75">
      <c r="A1635" s="148"/>
    </row>
    <row r="1636" ht="12.75">
      <c r="A1636" s="148"/>
    </row>
    <row r="1637" ht="12.75">
      <c r="A1637" s="148"/>
    </row>
    <row r="1638" ht="12.75">
      <c r="A1638" s="148"/>
    </row>
    <row r="1639" ht="12.75">
      <c r="A1639" s="148"/>
    </row>
    <row r="1640" ht="12.75">
      <c r="A1640" s="148"/>
    </row>
    <row r="1641" ht="12.75">
      <c r="A1641" s="148"/>
    </row>
    <row r="1642" ht="12.75">
      <c r="A1642" s="148"/>
    </row>
    <row r="1643" ht="12.75">
      <c r="A1643" s="148"/>
    </row>
    <row r="1644" ht="12.75">
      <c r="A1644" s="148"/>
    </row>
    <row r="1645" ht="12.75">
      <c r="A1645" s="148"/>
    </row>
    <row r="1646" ht="12.75">
      <c r="A1646" s="148"/>
    </row>
    <row r="1647" ht="12.75">
      <c r="A1647" s="148"/>
    </row>
    <row r="1648" ht="12.75">
      <c r="A1648" s="148"/>
    </row>
    <row r="1649" ht="12.75">
      <c r="A1649" s="148"/>
    </row>
    <row r="1650" ht="12.75">
      <c r="A1650" s="148"/>
    </row>
    <row r="1651" ht="12.75">
      <c r="A1651" s="148"/>
    </row>
    <row r="1652" ht="12.75">
      <c r="A1652" s="148"/>
    </row>
    <row r="1653" ht="12.75">
      <c r="A1653" s="148"/>
    </row>
    <row r="1654" ht="12.75">
      <c r="A1654" s="148"/>
    </row>
    <row r="1655" ht="12.75">
      <c r="A1655" s="148"/>
    </row>
    <row r="1656" ht="12.75">
      <c r="A1656" s="148"/>
    </row>
    <row r="1657" ht="12.75">
      <c r="A1657" s="148"/>
    </row>
    <row r="1658" ht="12.75">
      <c r="A1658" s="148"/>
    </row>
    <row r="1659" ht="12.75">
      <c r="A1659" s="148"/>
    </row>
    <row r="1660" ht="12.75">
      <c r="A1660" s="148"/>
    </row>
    <row r="1661" ht="12.75">
      <c r="A1661" s="148"/>
    </row>
    <row r="1662" ht="12.75">
      <c r="A1662" s="148"/>
    </row>
    <row r="1663" ht="12.75">
      <c r="A1663" s="148"/>
    </row>
    <row r="1664" ht="12.75">
      <c r="A1664" s="148"/>
    </row>
    <row r="1665" ht="12.75">
      <c r="A1665" s="148"/>
    </row>
    <row r="1666" ht="12.75">
      <c r="A1666" s="148"/>
    </row>
    <row r="1667" ht="12.75">
      <c r="A1667" s="148"/>
    </row>
    <row r="1668" ht="12.75">
      <c r="A1668" s="148"/>
    </row>
    <row r="1669" ht="12.75">
      <c r="A1669" s="148"/>
    </row>
    <row r="1670" ht="12.75">
      <c r="A1670" s="148"/>
    </row>
    <row r="1671" ht="12.75">
      <c r="A1671" s="148"/>
    </row>
    <row r="1672" ht="12.75">
      <c r="A1672" s="148"/>
    </row>
    <row r="1673" ht="12.75">
      <c r="A1673" s="148"/>
    </row>
    <row r="1674" ht="12.75">
      <c r="A1674" s="148"/>
    </row>
    <row r="1675" ht="12.75">
      <c r="A1675" s="148"/>
    </row>
    <row r="1676" ht="12.75">
      <c r="A1676" s="148"/>
    </row>
    <row r="1677" ht="12.75">
      <c r="A1677" s="148"/>
    </row>
    <row r="1678" ht="12.75">
      <c r="A1678" s="148"/>
    </row>
    <row r="1679" ht="12.75">
      <c r="A1679" s="148"/>
    </row>
    <row r="1680" ht="12.75">
      <c r="A1680" s="148"/>
    </row>
    <row r="1681" ht="12.75">
      <c r="A1681" s="148"/>
    </row>
    <row r="1682" ht="12.75">
      <c r="A1682" s="148"/>
    </row>
    <row r="1683" ht="12.75">
      <c r="A1683" s="148"/>
    </row>
    <row r="1684" ht="12.75">
      <c r="A1684" s="148"/>
    </row>
    <row r="1685" ht="12.75">
      <c r="A1685" s="148"/>
    </row>
    <row r="1686" ht="12.75">
      <c r="A1686" s="148"/>
    </row>
    <row r="1687" ht="12.75">
      <c r="A1687" s="148"/>
    </row>
    <row r="1688" ht="12.75">
      <c r="A1688" s="148"/>
    </row>
    <row r="1689" ht="12.75">
      <c r="A1689" s="148"/>
    </row>
    <row r="1690" ht="12.75">
      <c r="A1690" s="148"/>
    </row>
    <row r="1691" ht="12.75">
      <c r="A1691" s="148"/>
    </row>
    <row r="1692" ht="12.75">
      <c r="A1692" s="148"/>
    </row>
    <row r="1693" ht="12.75">
      <c r="A1693" s="148"/>
    </row>
    <row r="1694" ht="12.75">
      <c r="A1694" s="148"/>
    </row>
    <row r="1695" ht="12.75">
      <c r="A1695" s="148"/>
    </row>
    <row r="1696" ht="12.75">
      <c r="A1696" s="148"/>
    </row>
    <row r="1697" ht="12.75">
      <c r="A1697" s="148"/>
    </row>
    <row r="1698" ht="12.75">
      <c r="A1698" s="148"/>
    </row>
    <row r="1699" ht="12.75">
      <c r="A1699" s="148"/>
    </row>
    <row r="1700" ht="12.75">
      <c r="A1700" s="148"/>
    </row>
    <row r="1701" ht="12.75">
      <c r="A1701" s="148"/>
    </row>
    <row r="1702" ht="12.75">
      <c r="A1702" s="148"/>
    </row>
    <row r="1703" ht="12.75">
      <c r="A1703" s="148"/>
    </row>
    <row r="1704" ht="12.75">
      <c r="A1704" s="148"/>
    </row>
    <row r="1705" ht="12.75">
      <c r="A1705" s="148"/>
    </row>
    <row r="1706" ht="12.75">
      <c r="A1706" s="148"/>
    </row>
    <row r="1707" ht="12.75">
      <c r="A1707" s="148"/>
    </row>
    <row r="1708" ht="12.75">
      <c r="A1708" s="148"/>
    </row>
    <row r="1709" ht="12.75">
      <c r="A1709" s="148"/>
    </row>
    <row r="1710" ht="12.75">
      <c r="A1710" s="148"/>
    </row>
    <row r="1711" ht="12.75">
      <c r="A1711" s="148"/>
    </row>
    <row r="1712" ht="12.75">
      <c r="A1712" s="148"/>
    </row>
    <row r="1713" ht="12.75">
      <c r="A1713" s="148"/>
    </row>
    <row r="1714" ht="12.75">
      <c r="A1714" s="148"/>
    </row>
    <row r="1715" ht="12.75">
      <c r="A1715" s="148"/>
    </row>
    <row r="1716" ht="12.75">
      <c r="A1716" s="148"/>
    </row>
    <row r="1717" ht="12.75">
      <c r="A1717" s="148"/>
    </row>
    <row r="1718" ht="12.75">
      <c r="A1718" s="148"/>
    </row>
    <row r="1719" ht="12.75">
      <c r="A1719" s="148"/>
    </row>
    <row r="1720" ht="12.75">
      <c r="A1720" s="148"/>
    </row>
    <row r="1721" ht="12.75">
      <c r="A1721" s="148"/>
    </row>
    <row r="1722" ht="12.75">
      <c r="A1722" s="148"/>
    </row>
    <row r="1723" ht="12.75">
      <c r="A1723" s="148"/>
    </row>
    <row r="1724" ht="12.75">
      <c r="A1724" s="148"/>
    </row>
    <row r="1725" ht="12.75">
      <c r="A1725" s="148"/>
    </row>
    <row r="1726" ht="12.75">
      <c r="A1726" s="148"/>
    </row>
    <row r="1727" ht="12.75">
      <c r="A1727" s="148"/>
    </row>
    <row r="1728" ht="12.75">
      <c r="A1728" s="148"/>
    </row>
    <row r="1729" ht="12.75">
      <c r="A1729" s="148"/>
    </row>
    <row r="1730" ht="12.75">
      <c r="A1730" s="148"/>
    </row>
    <row r="1731" ht="12.75">
      <c r="A1731" s="148"/>
    </row>
    <row r="1732" ht="12.75">
      <c r="A1732" s="148"/>
    </row>
    <row r="1733" ht="12.75">
      <c r="A1733" s="148"/>
    </row>
    <row r="1734" ht="12.75">
      <c r="A1734" s="148"/>
    </row>
    <row r="1735" ht="12.75">
      <c r="A1735" s="148"/>
    </row>
    <row r="1736" ht="12.75">
      <c r="A1736" s="148"/>
    </row>
    <row r="1737" ht="12.75">
      <c r="A1737" s="148"/>
    </row>
    <row r="1738" ht="12.75">
      <c r="A1738" s="148"/>
    </row>
    <row r="1739" ht="12.75">
      <c r="A1739" s="148"/>
    </row>
    <row r="1740" ht="12.75">
      <c r="A1740" s="148"/>
    </row>
    <row r="1741" ht="12.75">
      <c r="A1741" s="148"/>
    </row>
    <row r="1742" ht="12.75">
      <c r="A1742" s="148"/>
    </row>
    <row r="1743" ht="12.75">
      <c r="A1743" s="148"/>
    </row>
    <row r="1744" ht="12.75">
      <c r="A1744" s="148"/>
    </row>
    <row r="1745" ht="12.75">
      <c r="A1745" s="148"/>
    </row>
    <row r="1746" ht="12.75">
      <c r="A1746" s="148"/>
    </row>
    <row r="1747" ht="12.75">
      <c r="A1747" s="148"/>
    </row>
    <row r="1748" ht="12.75">
      <c r="A1748" s="148"/>
    </row>
    <row r="1749" ht="12.75">
      <c r="A1749" s="148"/>
    </row>
    <row r="1750" ht="12.75">
      <c r="A1750" s="148"/>
    </row>
    <row r="1751" ht="12.75">
      <c r="A1751" s="148"/>
    </row>
    <row r="1752" ht="12.75">
      <c r="A1752" s="148"/>
    </row>
    <row r="1753" ht="12.75">
      <c r="A1753" s="148"/>
    </row>
    <row r="1754" ht="12.75">
      <c r="A1754" s="148"/>
    </row>
    <row r="1755" ht="12.75">
      <c r="A1755" s="148"/>
    </row>
    <row r="1756" ht="12.75">
      <c r="A1756" s="148"/>
    </row>
    <row r="1757" ht="12.75">
      <c r="A1757" s="148"/>
    </row>
    <row r="1758" ht="12.75">
      <c r="A1758" s="148"/>
    </row>
    <row r="1759" ht="12.75">
      <c r="A1759" s="148"/>
    </row>
    <row r="1760" ht="12.75">
      <c r="A1760" s="148"/>
    </row>
    <row r="1761" ht="12.75">
      <c r="A1761" s="148"/>
    </row>
    <row r="1762" ht="12.75">
      <c r="A1762" s="148"/>
    </row>
    <row r="1763" ht="12.75">
      <c r="A1763" s="148"/>
    </row>
    <row r="1764" ht="12.75">
      <c r="A1764" s="148"/>
    </row>
    <row r="1765" ht="12.75">
      <c r="A1765" s="148"/>
    </row>
    <row r="1766" ht="12.75">
      <c r="A1766" s="148"/>
    </row>
    <row r="1767" ht="12.75">
      <c r="A1767" s="148"/>
    </row>
    <row r="1768" ht="12.75">
      <c r="A1768" s="148"/>
    </row>
    <row r="1769" ht="12.75">
      <c r="A1769" s="148"/>
    </row>
    <row r="1770" ht="12.75">
      <c r="A1770" s="148"/>
    </row>
    <row r="1771" ht="12.75">
      <c r="A1771" s="148"/>
    </row>
    <row r="1772" ht="12.75">
      <c r="A1772" s="148"/>
    </row>
    <row r="1773" ht="12.75">
      <c r="A1773" s="148"/>
    </row>
    <row r="1774" ht="12.75">
      <c r="A1774" s="148"/>
    </row>
    <row r="1775" ht="12.75">
      <c r="A1775" s="148"/>
    </row>
    <row r="1776" ht="12.75">
      <c r="A1776" s="148"/>
    </row>
    <row r="1777" ht="12.75">
      <c r="A1777" s="148"/>
    </row>
    <row r="1778" ht="12.75">
      <c r="A1778" s="148"/>
    </row>
    <row r="1779" ht="12.75">
      <c r="A1779" s="148"/>
    </row>
    <row r="1780" ht="12.75">
      <c r="A1780" s="148"/>
    </row>
    <row r="1781" ht="12.75">
      <c r="A1781" s="148"/>
    </row>
    <row r="1782" ht="12.75">
      <c r="A1782" s="148"/>
    </row>
    <row r="1783" ht="12.75">
      <c r="A1783" s="148"/>
    </row>
    <row r="1784" ht="12.75">
      <c r="A1784" s="148"/>
    </row>
    <row r="1785" ht="12.75">
      <c r="A1785" s="148"/>
    </row>
    <row r="1786" ht="12.75">
      <c r="A1786" s="148"/>
    </row>
    <row r="1787" ht="12.75">
      <c r="A1787" s="148"/>
    </row>
    <row r="1788" ht="12.75">
      <c r="A1788" s="148"/>
    </row>
    <row r="1789" ht="12.75">
      <c r="A1789" s="148"/>
    </row>
    <row r="1790" ht="12.75">
      <c r="A1790" s="148"/>
    </row>
    <row r="1791" ht="12.75">
      <c r="A1791" s="148"/>
    </row>
    <row r="1792" ht="12.75">
      <c r="A1792" s="148"/>
    </row>
    <row r="1793" ht="12.75">
      <c r="A1793" s="148"/>
    </row>
    <row r="1794" ht="12.75">
      <c r="A1794" s="148"/>
    </row>
    <row r="1795" ht="12.75">
      <c r="A1795" s="148"/>
    </row>
    <row r="1796" ht="12.75">
      <c r="A1796" s="148"/>
    </row>
    <row r="1797" ht="12.75">
      <c r="A1797" s="148"/>
    </row>
    <row r="1798" ht="12.75">
      <c r="A1798" s="148"/>
    </row>
    <row r="1799" ht="12.75">
      <c r="A1799" s="148"/>
    </row>
    <row r="1800" ht="12.75">
      <c r="A1800" s="148"/>
    </row>
    <row r="1801" ht="12.75">
      <c r="A1801" s="148"/>
    </row>
    <row r="1802" ht="12.75">
      <c r="A1802" s="148"/>
    </row>
    <row r="1803" ht="12.75">
      <c r="A1803" s="148"/>
    </row>
    <row r="1804" ht="12.75">
      <c r="A1804" s="148"/>
    </row>
    <row r="1805" ht="12.75">
      <c r="A1805" s="148"/>
    </row>
    <row r="1806" ht="12.75">
      <c r="A1806" s="148"/>
    </row>
    <row r="1807" ht="12.75">
      <c r="A1807" s="148"/>
    </row>
    <row r="1808" ht="12.75">
      <c r="A1808" s="148"/>
    </row>
    <row r="1809" ht="12.75">
      <c r="A1809" s="148"/>
    </row>
    <row r="1810" ht="12.75">
      <c r="A1810" s="148"/>
    </row>
    <row r="1811" ht="12.75">
      <c r="A1811" s="148"/>
    </row>
    <row r="1812" ht="12.75">
      <c r="A1812" s="148"/>
    </row>
    <row r="1813" ht="12.75">
      <c r="A1813" s="148"/>
    </row>
    <row r="1814" ht="12.75">
      <c r="A1814" s="148"/>
    </row>
    <row r="1815" ht="12.75">
      <c r="A1815" s="148"/>
    </row>
    <row r="1816" ht="12.75">
      <c r="A1816" s="148"/>
    </row>
    <row r="1817" ht="12.75">
      <c r="A1817" s="148"/>
    </row>
    <row r="1818" ht="12.75">
      <c r="A1818" s="148"/>
    </row>
    <row r="1819" ht="12.75">
      <c r="A1819" s="148"/>
    </row>
    <row r="1820" ht="12.75">
      <c r="A1820" s="148"/>
    </row>
    <row r="1821" ht="12.75">
      <c r="A1821" s="148"/>
    </row>
    <row r="1822" ht="12.75">
      <c r="A1822" s="148"/>
    </row>
    <row r="1823" ht="12.75">
      <c r="A1823" s="148"/>
    </row>
    <row r="1824" ht="12.75">
      <c r="A1824" s="148"/>
    </row>
    <row r="1825" ht="12.75">
      <c r="A1825" s="148"/>
    </row>
    <row r="1826" ht="12.75">
      <c r="A1826" s="148"/>
    </row>
    <row r="1827" ht="12.75">
      <c r="A1827" s="148"/>
    </row>
    <row r="1828" ht="12.75">
      <c r="A1828" s="148"/>
    </row>
    <row r="1829" ht="12.75">
      <c r="A1829" s="148"/>
    </row>
    <row r="1830" ht="12.75">
      <c r="A1830" s="148"/>
    </row>
    <row r="1831" ht="12.75">
      <c r="A1831" s="148"/>
    </row>
    <row r="1832" ht="12.75">
      <c r="A1832" s="148"/>
    </row>
    <row r="1833" ht="12.75">
      <c r="A1833" s="148"/>
    </row>
    <row r="1834" ht="12.75">
      <c r="A1834" s="148"/>
    </row>
    <row r="1835" ht="12.75">
      <c r="A1835" s="148"/>
    </row>
    <row r="1836" ht="12.75">
      <c r="A1836" s="148"/>
    </row>
    <row r="1837" ht="12.75">
      <c r="A1837" s="148"/>
    </row>
    <row r="1838" ht="12.75">
      <c r="A1838" s="148"/>
    </row>
    <row r="1839" ht="12.75">
      <c r="A1839" s="148"/>
    </row>
    <row r="1840" ht="12.75">
      <c r="A1840" s="148"/>
    </row>
    <row r="1841" ht="12.75">
      <c r="A1841" s="148"/>
    </row>
    <row r="1842" ht="12.75">
      <c r="A1842" s="148"/>
    </row>
    <row r="1843" ht="12.75">
      <c r="A1843" s="148"/>
    </row>
    <row r="1844" ht="12.75">
      <c r="A1844" s="148"/>
    </row>
    <row r="1845" ht="12.75">
      <c r="A1845" s="148"/>
    </row>
    <row r="1846" ht="12.75">
      <c r="A1846" s="148"/>
    </row>
    <row r="1847" ht="12.75">
      <c r="A1847" s="148"/>
    </row>
    <row r="1848" ht="12.75">
      <c r="A1848" s="148"/>
    </row>
    <row r="1849" ht="12.75">
      <c r="A1849" s="148"/>
    </row>
    <row r="1850" ht="12.75">
      <c r="A1850" s="148"/>
    </row>
    <row r="1851" ht="12.75">
      <c r="A1851" s="148"/>
    </row>
    <row r="1852" ht="12.75">
      <c r="A1852" s="148"/>
    </row>
    <row r="1853" ht="12.75">
      <c r="A1853" s="148"/>
    </row>
    <row r="1854" ht="12.75">
      <c r="A1854" s="148"/>
    </row>
    <row r="1855" ht="12.75">
      <c r="A1855" s="148"/>
    </row>
    <row r="1856" ht="12.75">
      <c r="A1856" s="148"/>
    </row>
    <row r="1857" ht="12.75">
      <c r="A1857" s="148"/>
    </row>
    <row r="1858" ht="12.75">
      <c r="A1858" s="148"/>
    </row>
    <row r="1859" ht="12.75">
      <c r="A1859" s="148"/>
    </row>
    <row r="1860" ht="12.75">
      <c r="A1860" s="148"/>
    </row>
    <row r="1861" ht="12.75">
      <c r="A1861" s="148"/>
    </row>
    <row r="1862" ht="12.75">
      <c r="A1862" s="148"/>
    </row>
    <row r="1863" ht="12.75">
      <c r="A1863" s="148"/>
    </row>
    <row r="1864" ht="12.75">
      <c r="A1864" s="148"/>
    </row>
    <row r="1865" ht="12.75">
      <c r="A1865" s="148"/>
    </row>
    <row r="1866" ht="12.75">
      <c r="A1866" s="148"/>
    </row>
    <row r="1867" ht="12.75">
      <c r="A1867" s="148"/>
    </row>
    <row r="1868" ht="12.75">
      <c r="A1868" s="148"/>
    </row>
    <row r="1869" ht="12.75">
      <c r="A1869" s="148"/>
    </row>
    <row r="1870" ht="12.75">
      <c r="A1870" s="148"/>
    </row>
    <row r="1871" ht="12.75">
      <c r="A1871" s="148"/>
    </row>
    <row r="1872" ht="12.75">
      <c r="A1872" s="148"/>
    </row>
    <row r="1873" ht="12.75">
      <c r="A1873" s="148"/>
    </row>
    <row r="1874" ht="12.75">
      <c r="A1874" s="148"/>
    </row>
    <row r="1875" ht="12.75">
      <c r="A1875" s="148"/>
    </row>
    <row r="1876" ht="12.75">
      <c r="A1876" s="148"/>
    </row>
    <row r="1877" ht="12.75">
      <c r="A1877" s="148"/>
    </row>
    <row r="1878" ht="12.75">
      <c r="A1878" s="148"/>
    </row>
    <row r="1879" ht="12.75">
      <c r="A1879" s="148"/>
    </row>
    <row r="1880" ht="12.75">
      <c r="A1880" s="148"/>
    </row>
    <row r="1881" ht="12.75">
      <c r="A1881" s="148"/>
    </row>
    <row r="1882" ht="12.75">
      <c r="A1882" s="148"/>
    </row>
    <row r="1883" ht="12.75">
      <c r="A1883" s="148"/>
    </row>
    <row r="1884" ht="12.75">
      <c r="A1884" s="148"/>
    </row>
    <row r="1885" ht="12.75">
      <c r="A1885" s="148"/>
    </row>
    <row r="1886" ht="12.75">
      <c r="A1886" s="148"/>
    </row>
    <row r="1887" ht="12.75">
      <c r="A1887" s="148"/>
    </row>
    <row r="1888" ht="12.75">
      <c r="A1888" s="148"/>
    </row>
    <row r="1889" ht="12.75">
      <c r="A1889" s="148"/>
    </row>
    <row r="1890" ht="12.75">
      <c r="A1890" s="148"/>
    </row>
    <row r="1891" ht="12.75">
      <c r="A1891" s="148"/>
    </row>
    <row r="1892" ht="12.75">
      <c r="A1892" s="148"/>
    </row>
    <row r="1893" ht="12.75">
      <c r="A1893" s="148"/>
    </row>
    <row r="1894" ht="12.75">
      <c r="A1894" s="148"/>
    </row>
    <row r="1895" ht="12.75">
      <c r="A1895" s="148"/>
    </row>
    <row r="1896" ht="12.75">
      <c r="A1896" s="148"/>
    </row>
    <row r="1897" ht="12.75">
      <c r="A1897" s="148"/>
    </row>
    <row r="1898" ht="12.75">
      <c r="A1898" s="148"/>
    </row>
    <row r="1899" ht="12.75">
      <c r="A1899" s="148"/>
    </row>
    <row r="1900" ht="12.75">
      <c r="A1900" s="148"/>
    </row>
    <row r="1901" ht="12.75">
      <c r="A1901" s="148"/>
    </row>
    <row r="1902" ht="12.75">
      <c r="A1902" s="148"/>
    </row>
    <row r="1903" ht="12.75">
      <c r="A1903" s="148"/>
    </row>
    <row r="1904" ht="12.75">
      <c r="A1904" s="148"/>
    </row>
    <row r="1905" ht="12.75">
      <c r="A1905" s="148"/>
    </row>
    <row r="1906" ht="12.75">
      <c r="A1906" s="148"/>
    </row>
    <row r="1907" ht="12.75">
      <c r="A1907" s="148"/>
    </row>
    <row r="1908" ht="12.75">
      <c r="A1908" s="148"/>
    </row>
    <row r="1909" ht="12.75">
      <c r="A1909" s="148"/>
    </row>
    <row r="1910" ht="12.75">
      <c r="A1910" s="148"/>
    </row>
    <row r="1911" ht="12.75">
      <c r="A1911" s="148"/>
    </row>
    <row r="1912" ht="12.75">
      <c r="A1912" s="148"/>
    </row>
    <row r="1913" ht="12.75">
      <c r="A1913" s="148"/>
    </row>
    <row r="1914" ht="12.75">
      <c r="A1914" s="148"/>
    </row>
    <row r="1915" ht="12.75">
      <c r="A1915" s="148"/>
    </row>
    <row r="1916" ht="12.75">
      <c r="A1916" s="148"/>
    </row>
    <row r="1917" ht="12.75">
      <c r="A1917" s="148"/>
    </row>
    <row r="1918" ht="12.75">
      <c r="A1918" s="148"/>
    </row>
    <row r="1919" ht="12.75">
      <c r="A1919" s="148"/>
    </row>
    <row r="1920" ht="12.75">
      <c r="A1920" s="148"/>
    </row>
    <row r="1921" ht="12.75">
      <c r="A1921" s="148"/>
    </row>
    <row r="1922" ht="12.75">
      <c r="A1922" s="148"/>
    </row>
    <row r="1923" ht="12.75">
      <c r="A1923" s="148"/>
    </row>
    <row r="1924" ht="12.75">
      <c r="A1924" s="148"/>
    </row>
    <row r="1925" ht="12.75">
      <c r="A1925" s="148"/>
    </row>
    <row r="1926" ht="12.75">
      <c r="A1926" s="148"/>
    </row>
    <row r="1927" ht="12.75">
      <c r="A1927" s="148"/>
    </row>
    <row r="1928" ht="12.75">
      <c r="A1928" s="148"/>
    </row>
    <row r="1929" ht="12.75">
      <c r="A1929" s="148"/>
    </row>
    <row r="1930" ht="12.75">
      <c r="A1930" s="148"/>
    </row>
    <row r="1931" ht="12.75">
      <c r="A1931" s="148"/>
    </row>
    <row r="1932" ht="12.75">
      <c r="A1932" s="148"/>
    </row>
    <row r="1933" ht="12.75">
      <c r="A1933" s="148"/>
    </row>
    <row r="1934" ht="12.75">
      <c r="A1934" s="148"/>
    </row>
    <row r="1935" ht="12.75">
      <c r="A1935" s="148"/>
    </row>
    <row r="1936" ht="12.75">
      <c r="A1936" s="148"/>
    </row>
    <row r="1937" ht="12.75">
      <c r="A1937" s="148"/>
    </row>
    <row r="1938" ht="12.75">
      <c r="A1938" s="148"/>
    </row>
    <row r="1939" ht="12.75">
      <c r="A1939" s="148"/>
    </row>
    <row r="1940" ht="12.75">
      <c r="A1940" s="148"/>
    </row>
    <row r="1941" ht="12.75">
      <c r="A1941" s="148"/>
    </row>
    <row r="1942" ht="12.75">
      <c r="A1942" s="148"/>
    </row>
    <row r="1943" ht="12.75">
      <c r="A1943" s="148"/>
    </row>
    <row r="1944" ht="12.75">
      <c r="A1944" s="148"/>
    </row>
    <row r="1945" ht="12.75">
      <c r="A1945" s="148"/>
    </row>
    <row r="1946" ht="12.75">
      <c r="A1946" s="148"/>
    </row>
    <row r="1947" ht="12.75">
      <c r="A1947" s="148"/>
    </row>
    <row r="1948" ht="12.75">
      <c r="A1948" s="148"/>
    </row>
    <row r="1949" ht="12.75">
      <c r="A1949" s="148"/>
    </row>
    <row r="1950" ht="12.75">
      <c r="A1950" s="148"/>
    </row>
    <row r="1951" ht="12.75">
      <c r="A1951" s="148"/>
    </row>
    <row r="1952" ht="12.75">
      <c r="A1952" s="148"/>
    </row>
    <row r="1953" ht="12.75">
      <c r="A1953" s="148"/>
    </row>
    <row r="1954" ht="12.75">
      <c r="A1954" s="148"/>
    </row>
    <row r="1955" ht="12.75">
      <c r="A1955" s="148"/>
    </row>
    <row r="1956" ht="12.75">
      <c r="A1956" s="148"/>
    </row>
    <row r="1957" ht="12.75">
      <c r="A1957" s="148"/>
    </row>
    <row r="1958" ht="12.75">
      <c r="A1958" s="148"/>
    </row>
    <row r="1959" ht="12.75">
      <c r="A1959" s="148"/>
    </row>
    <row r="1960" ht="12.75">
      <c r="A1960" s="148"/>
    </row>
    <row r="1961" ht="12.75">
      <c r="A1961" s="148"/>
    </row>
    <row r="1962" ht="12.75">
      <c r="A1962" s="148"/>
    </row>
    <row r="1963" ht="12.75">
      <c r="A1963" s="148"/>
    </row>
    <row r="1964" ht="12.75">
      <c r="A1964" s="148"/>
    </row>
    <row r="1965" ht="12.75">
      <c r="A1965" s="148"/>
    </row>
    <row r="1966" ht="12.75">
      <c r="A1966" s="148"/>
    </row>
    <row r="1967" ht="12.75">
      <c r="A1967" s="148"/>
    </row>
    <row r="1968" ht="12.75">
      <c r="A1968" s="148"/>
    </row>
    <row r="1969" ht="12.75">
      <c r="A1969" s="148"/>
    </row>
    <row r="1970" ht="12.75">
      <c r="A1970" s="148"/>
    </row>
    <row r="1971" ht="12.75">
      <c r="A1971" s="148"/>
    </row>
    <row r="1972" ht="12.75">
      <c r="A1972" s="148"/>
    </row>
    <row r="1973" ht="12.75">
      <c r="A1973" s="148"/>
    </row>
    <row r="1974" ht="12.75">
      <c r="A1974" s="148"/>
    </row>
    <row r="1975" ht="12.75">
      <c r="A1975" s="148"/>
    </row>
    <row r="1976" ht="12.75">
      <c r="A1976" s="148"/>
    </row>
    <row r="1977" ht="12.75">
      <c r="A1977" s="148"/>
    </row>
    <row r="1978" ht="12.75">
      <c r="A1978" s="148"/>
    </row>
    <row r="1979" ht="12.75">
      <c r="A1979" s="148"/>
    </row>
    <row r="1980" ht="12.75">
      <c r="A1980" s="148"/>
    </row>
    <row r="1981" ht="12.75">
      <c r="A1981" s="148"/>
    </row>
    <row r="1982" ht="12.75">
      <c r="A1982" s="148"/>
    </row>
    <row r="1983" ht="12.75">
      <c r="A1983" s="148"/>
    </row>
    <row r="1984" ht="12.75">
      <c r="A1984" s="148"/>
    </row>
    <row r="1985" ht="12.75">
      <c r="A1985" s="148"/>
    </row>
    <row r="1986" ht="12.75">
      <c r="A1986" s="148"/>
    </row>
    <row r="1987" ht="12.75">
      <c r="A1987" s="148"/>
    </row>
    <row r="1988" ht="12.75">
      <c r="A1988" s="148"/>
    </row>
    <row r="1989" ht="12.75">
      <c r="A1989" s="148"/>
    </row>
    <row r="1990" ht="12.75">
      <c r="A1990" s="148"/>
    </row>
    <row r="1991" ht="12.75">
      <c r="A1991" s="148"/>
    </row>
    <row r="1992" ht="12.75">
      <c r="A1992" s="148"/>
    </row>
    <row r="1993" ht="12.75">
      <c r="A1993" s="148"/>
    </row>
    <row r="1994" ht="12.75">
      <c r="A1994" s="148"/>
    </row>
    <row r="1995" ht="12.75">
      <c r="A1995" s="148"/>
    </row>
    <row r="1996" ht="12.75">
      <c r="A1996" s="148"/>
    </row>
    <row r="1997" ht="12.75">
      <c r="A1997" s="148"/>
    </row>
    <row r="1998" ht="12.75">
      <c r="A1998" s="148"/>
    </row>
    <row r="1999" ht="12.75">
      <c r="A1999" s="148"/>
    </row>
    <row r="2000" ht="12.75">
      <c r="A2000" s="148"/>
    </row>
    <row r="2001" ht="12.75">
      <c r="A2001" s="148"/>
    </row>
    <row r="2002" ht="12.75">
      <c r="A2002" s="148"/>
    </row>
    <row r="2003" ht="12.75">
      <c r="A2003" s="148"/>
    </row>
    <row r="2004" ht="12.75">
      <c r="A2004" s="148"/>
    </row>
    <row r="2005" ht="12.75">
      <c r="A2005" s="148"/>
    </row>
    <row r="2006" ht="12.75">
      <c r="A2006" s="148"/>
    </row>
    <row r="2007" ht="12.75">
      <c r="A2007" s="148"/>
    </row>
    <row r="2008" ht="12.75">
      <c r="A2008" s="148"/>
    </row>
    <row r="2009" ht="12.75">
      <c r="A2009" s="148"/>
    </row>
    <row r="2010" ht="12.75">
      <c r="A2010" s="148"/>
    </row>
    <row r="2011" ht="12.75">
      <c r="A2011" s="148"/>
    </row>
    <row r="2012" ht="12.75">
      <c r="A2012" s="148"/>
    </row>
    <row r="2013" ht="12.75">
      <c r="A2013" s="148"/>
    </row>
    <row r="2014" ht="12.75">
      <c r="A2014" s="148"/>
    </row>
    <row r="2015" ht="12.75">
      <c r="A2015" s="148"/>
    </row>
    <row r="2016" ht="12.75">
      <c r="A2016" s="148"/>
    </row>
    <row r="2017" ht="12.75">
      <c r="A2017" s="148"/>
    </row>
    <row r="2018" ht="12.75">
      <c r="A2018" s="148"/>
    </row>
    <row r="2019" ht="12.75">
      <c r="A2019" s="148"/>
    </row>
    <row r="2020" ht="12.75">
      <c r="A2020" s="148"/>
    </row>
    <row r="2021" ht="12.75">
      <c r="A2021" s="148"/>
    </row>
    <row r="2022" ht="12.75">
      <c r="A2022" s="148"/>
    </row>
    <row r="2023" ht="12.75">
      <c r="A2023" s="148"/>
    </row>
    <row r="2024" ht="12.75">
      <c r="A2024" s="148"/>
    </row>
    <row r="2025" ht="12.75">
      <c r="A2025" s="148"/>
    </row>
    <row r="2026" ht="12.75">
      <c r="A2026" s="148"/>
    </row>
    <row r="2027" ht="12.75">
      <c r="A2027" s="148"/>
    </row>
    <row r="2028" ht="12.75">
      <c r="A2028" s="148"/>
    </row>
    <row r="2029" ht="12.75">
      <c r="A2029" s="148"/>
    </row>
    <row r="2030" ht="12.75">
      <c r="A2030" s="148"/>
    </row>
    <row r="2031" ht="12.75">
      <c r="A2031" s="148"/>
    </row>
    <row r="2032" ht="12.75">
      <c r="A2032" s="148"/>
    </row>
    <row r="2033" ht="12.75">
      <c r="A2033" s="148"/>
    </row>
    <row r="2034" ht="12.75">
      <c r="A2034" s="148"/>
    </row>
    <row r="2035" ht="12.75">
      <c r="A2035" s="148"/>
    </row>
    <row r="2036" ht="12.75">
      <c r="A2036" s="148"/>
    </row>
    <row r="2037" ht="12.75">
      <c r="A2037" s="148"/>
    </row>
    <row r="2038" ht="12.75">
      <c r="A2038" s="148"/>
    </row>
    <row r="2039" ht="12.75">
      <c r="A2039" s="148"/>
    </row>
    <row r="2040" ht="12.75">
      <c r="A2040" s="148"/>
    </row>
    <row r="2041" ht="12.75">
      <c r="A2041" s="148"/>
    </row>
    <row r="2042" ht="12.75">
      <c r="A2042" s="148"/>
    </row>
    <row r="2043" ht="12.75">
      <c r="A2043" s="148"/>
    </row>
    <row r="2044" ht="12.75">
      <c r="A2044" s="148"/>
    </row>
    <row r="2045" ht="12.75">
      <c r="A2045" s="148"/>
    </row>
    <row r="2046" ht="12.75">
      <c r="A2046" s="148"/>
    </row>
    <row r="2047" ht="12.75">
      <c r="A2047" s="148"/>
    </row>
    <row r="2048" ht="12.75">
      <c r="A2048" s="148"/>
    </row>
    <row r="2049" ht="12.75">
      <c r="A2049" s="148"/>
    </row>
    <row r="2050" ht="12.75">
      <c r="A2050" s="148"/>
    </row>
    <row r="2051" ht="12.75">
      <c r="A2051" s="148"/>
    </row>
    <row r="2052" ht="12.75">
      <c r="A2052" s="148"/>
    </row>
    <row r="2053" ht="12.75">
      <c r="A2053" s="148"/>
    </row>
    <row r="2054" ht="12.75">
      <c r="A2054" s="148"/>
    </row>
    <row r="2055" ht="12.75">
      <c r="A2055" s="148"/>
    </row>
    <row r="2056" ht="12.75">
      <c r="A2056" s="148"/>
    </row>
    <row r="2057" ht="12.75">
      <c r="A2057" s="148"/>
    </row>
    <row r="2058" ht="12.75">
      <c r="A2058" s="148"/>
    </row>
    <row r="2059" ht="12.75">
      <c r="A2059" s="148"/>
    </row>
    <row r="2060" ht="12.75">
      <c r="A2060" s="148"/>
    </row>
    <row r="2061" ht="12.75">
      <c r="A2061" s="148"/>
    </row>
    <row r="2062" ht="12.75">
      <c r="A2062" s="148"/>
    </row>
    <row r="2063" ht="12.75">
      <c r="A2063" s="148"/>
    </row>
    <row r="2064" ht="12.75">
      <c r="A2064" s="148"/>
    </row>
    <row r="2065" ht="12.75">
      <c r="A2065" s="148"/>
    </row>
    <row r="2066" ht="12.75">
      <c r="A2066" s="148"/>
    </row>
    <row r="2067" ht="12.75">
      <c r="A2067" s="148"/>
    </row>
    <row r="2068" ht="12.75">
      <c r="A2068" s="148"/>
    </row>
    <row r="2069" ht="12.75">
      <c r="A2069" s="148"/>
    </row>
    <row r="2070" ht="12.75">
      <c r="A2070" s="148"/>
    </row>
    <row r="2071" ht="12.75">
      <c r="A2071" s="148"/>
    </row>
    <row r="2072" ht="12.75">
      <c r="A2072" s="148"/>
    </row>
    <row r="2073" ht="12.75">
      <c r="A2073" s="148"/>
    </row>
    <row r="2074" ht="12.75">
      <c r="A2074" s="148"/>
    </row>
    <row r="2075" ht="12.75">
      <c r="A2075" s="148"/>
    </row>
    <row r="2076" ht="12.75">
      <c r="A2076" s="148"/>
    </row>
    <row r="2077" ht="12.75">
      <c r="A2077" s="148"/>
    </row>
    <row r="2078" ht="12.75">
      <c r="A2078" s="148"/>
    </row>
    <row r="2079" ht="12.75">
      <c r="A2079" s="148"/>
    </row>
    <row r="2080" ht="12.75">
      <c r="A2080" s="148"/>
    </row>
    <row r="2081" ht="12.75">
      <c r="A2081" s="148"/>
    </row>
    <row r="2082" ht="12.75">
      <c r="A2082" s="148"/>
    </row>
    <row r="2083" ht="12.75">
      <c r="A2083" s="148"/>
    </row>
    <row r="2084" ht="12.75">
      <c r="A2084" s="148"/>
    </row>
    <row r="2085" ht="12.75">
      <c r="A2085" s="148"/>
    </row>
    <row r="2086" ht="12.75">
      <c r="A2086" s="148"/>
    </row>
    <row r="2087" ht="12.75">
      <c r="A2087" s="148"/>
    </row>
    <row r="2088" ht="12.75">
      <c r="A2088" s="148"/>
    </row>
    <row r="2089" ht="12.75">
      <c r="A2089" s="148"/>
    </row>
    <row r="2090" ht="12.75">
      <c r="A2090" s="148"/>
    </row>
    <row r="2091" ht="12.75">
      <c r="A2091" s="148"/>
    </row>
    <row r="2092" ht="12.75">
      <c r="A2092" s="148"/>
    </row>
    <row r="2093" ht="12.75">
      <c r="A2093" s="148"/>
    </row>
    <row r="2094" ht="12.75">
      <c r="A2094" s="148"/>
    </row>
    <row r="2095" ht="12.75">
      <c r="A2095" s="148"/>
    </row>
    <row r="2096" ht="12.75">
      <c r="A2096" s="148"/>
    </row>
    <row r="2097" ht="12.75">
      <c r="A2097" s="148"/>
    </row>
    <row r="2098" ht="12.75">
      <c r="A2098" s="148"/>
    </row>
    <row r="2099" ht="12.75">
      <c r="A2099" s="148"/>
    </row>
    <row r="2100" ht="12.75">
      <c r="A2100" s="148"/>
    </row>
    <row r="2101" ht="12.75">
      <c r="A2101" s="148"/>
    </row>
    <row r="2102" ht="12.75">
      <c r="A2102" s="148"/>
    </row>
    <row r="2103" ht="12.75">
      <c r="A2103" s="148"/>
    </row>
    <row r="2104" ht="12.75">
      <c r="A2104" s="148"/>
    </row>
    <row r="2105" ht="12.75">
      <c r="A2105" s="148"/>
    </row>
    <row r="2106" ht="12.75">
      <c r="A2106" s="148"/>
    </row>
    <row r="2107" ht="12.75">
      <c r="A2107" s="148"/>
    </row>
    <row r="2108" ht="12.75">
      <c r="A2108" s="148"/>
    </row>
    <row r="2109" ht="12.75">
      <c r="A2109" s="148"/>
    </row>
    <row r="2110" ht="12.75">
      <c r="A2110" s="148"/>
    </row>
    <row r="2111" ht="12.75">
      <c r="A2111" s="148"/>
    </row>
    <row r="2112" ht="12.75">
      <c r="A2112" s="148"/>
    </row>
    <row r="2113" ht="12.75">
      <c r="A2113" s="148"/>
    </row>
    <row r="2114" ht="12.75">
      <c r="A2114" s="148"/>
    </row>
    <row r="2115" ht="12.75">
      <c r="A2115" s="148"/>
    </row>
    <row r="2116" ht="12.75">
      <c r="A2116" s="148"/>
    </row>
    <row r="2117" ht="12.75">
      <c r="A2117" s="148"/>
    </row>
    <row r="2118" ht="12.75">
      <c r="A2118" s="148"/>
    </row>
    <row r="2119" ht="12.75">
      <c r="A2119" s="148"/>
    </row>
    <row r="2120" ht="12.75">
      <c r="A2120" s="148"/>
    </row>
    <row r="2121" ht="12.75">
      <c r="A2121" s="148"/>
    </row>
    <row r="2122" ht="12.75">
      <c r="A2122" s="148"/>
    </row>
    <row r="2123" ht="12.75">
      <c r="A2123" s="148"/>
    </row>
    <row r="2124" ht="12.75">
      <c r="A2124" s="148"/>
    </row>
    <row r="2125" ht="12.75">
      <c r="A2125" s="148"/>
    </row>
    <row r="2126" ht="12.75">
      <c r="A2126" s="148"/>
    </row>
    <row r="2127" ht="12.75">
      <c r="A2127" s="148"/>
    </row>
    <row r="2128" ht="12.75">
      <c r="A2128" s="148"/>
    </row>
    <row r="2129" ht="12.75">
      <c r="A2129" s="148"/>
    </row>
    <row r="2130" ht="12.75">
      <c r="A2130" s="148"/>
    </row>
    <row r="2131" ht="12.75">
      <c r="A2131" s="148"/>
    </row>
    <row r="2132" ht="12.75">
      <c r="A2132" s="148"/>
    </row>
    <row r="2133" ht="12.75">
      <c r="A2133" s="148"/>
    </row>
    <row r="2134" ht="12.75">
      <c r="A2134" s="148"/>
    </row>
    <row r="2135" ht="12.75">
      <c r="A2135" s="148"/>
    </row>
    <row r="2136" ht="12.75">
      <c r="A2136" s="148"/>
    </row>
    <row r="2137" ht="12.75">
      <c r="A2137" s="148"/>
    </row>
    <row r="2138" ht="12.75">
      <c r="A2138" s="148"/>
    </row>
    <row r="2139" ht="12.75">
      <c r="A2139" s="148"/>
    </row>
    <row r="2140" ht="12.75">
      <c r="A2140" s="148"/>
    </row>
    <row r="2141" ht="12.75">
      <c r="A2141" s="148"/>
    </row>
    <row r="2142" ht="12.75">
      <c r="A2142" s="148"/>
    </row>
    <row r="2143" ht="12.75">
      <c r="A2143" s="148"/>
    </row>
    <row r="2144" ht="12.75">
      <c r="A2144" s="148"/>
    </row>
    <row r="2145" ht="12.75">
      <c r="A2145" s="148"/>
    </row>
    <row r="2146" ht="12.75">
      <c r="A2146" s="148"/>
    </row>
    <row r="2147" ht="12.75">
      <c r="A2147" s="148"/>
    </row>
    <row r="2148" ht="12.75">
      <c r="A2148" s="148"/>
    </row>
    <row r="2149" ht="12.75">
      <c r="A2149" s="148"/>
    </row>
    <row r="2150" ht="12.75">
      <c r="A2150" s="148"/>
    </row>
    <row r="2151" ht="12.75">
      <c r="A2151" s="148"/>
    </row>
    <row r="2152" ht="12.75">
      <c r="A2152" s="148"/>
    </row>
    <row r="2153" ht="12.75">
      <c r="A2153" s="148"/>
    </row>
    <row r="2154" ht="12.75">
      <c r="A2154" s="148"/>
    </row>
    <row r="2155" ht="12.75">
      <c r="A2155" s="148"/>
    </row>
    <row r="2156" ht="12.75">
      <c r="A2156" s="148"/>
    </row>
    <row r="2157" ht="12.75">
      <c r="A2157" s="148"/>
    </row>
    <row r="2158" ht="12.75">
      <c r="A2158" s="148"/>
    </row>
    <row r="2159" ht="12.75">
      <c r="A2159" s="148"/>
    </row>
    <row r="2160" ht="12.75">
      <c r="A2160" s="148"/>
    </row>
    <row r="2161" ht="12.75">
      <c r="A2161" s="148"/>
    </row>
    <row r="2162" ht="12.75">
      <c r="A2162" s="148"/>
    </row>
    <row r="2163" ht="12.75">
      <c r="A2163" s="148"/>
    </row>
    <row r="2164" ht="12.75">
      <c r="A2164" s="148"/>
    </row>
    <row r="2165" ht="12.75">
      <c r="A2165" s="148"/>
    </row>
    <row r="2166" ht="12.75">
      <c r="A2166" s="148"/>
    </row>
    <row r="2167" ht="12.75">
      <c r="A2167" s="148"/>
    </row>
    <row r="2168" ht="12.75">
      <c r="A2168" s="148"/>
    </row>
    <row r="2169" ht="12.75">
      <c r="A2169" s="148"/>
    </row>
    <row r="2170" ht="12.75">
      <c r="A2170" s="148"/>
    </row>
    <row r="2171" ht="12.75">
      <c r="A2171" s="148"/>
    </row>
    <row r="2172" ht="12.75">
      <c r="A2172" s="148"/>
    </row>
    <row r="2173" ht="12.75">
      <c r="A2173" s="148"/>
    </row>
    <row r="2174" ht="12.75">
      <c r="A2174" s="148"/>
    </row>
    <row r="2175" ht="12.75">
      <c r="A2175" s="148"/>
    </row>
    <row r="2176" ht="12.75">
      <c r="A2176" s="148"/>
    </row>
    <row r="2177" ht="12.75">
      <c r="A2177" s="148"/>
    </row>
    <row r="2178" ht="12.75">
      <c r="A2178" s="148"/>
    </row>
    <row r="2179" ht="12.75">
      <c r="A2179" s="148"/>
    </row>
    <row r="2180" ht="12.75">
      <c r="A2180" s="148"/>
    </row>
    <row r="2181" ht="12.75">
      <c r="A2181" s="148"/>
    </row>
    <row r="2182" ht="12.75">
      <c r="A2182" s="148"/>
    </row>
    <row r="2183" ht="12.75">
      <c r="A2183" s="148"/>
    </row>
    <row r="2184" ht="12.75">
      <c r="A2184" s="148"/>
    </row>
    <row r="2185" ht="12.75">
      <c r="A2185" s="148"/>
    </row>
    <row r="2186" ht="12.75">
      <c r="A2186" s="148"/>
    </row>
    <row r="2187" ht="12.75">
      <c r="A2187" s="148"/>
    </row>
    <row r="2188" ht="12.75">
      <c r="A2188" s="148"/>
    </row>
    <row r="2189" ht="12.75">
      <c r="A2189" s="148"/>
    </row>
    <row r="2190" ht="12.75">
      <c r="A2190" s="148"/>
    </row>
    <row r="2191" ht="12.75">
      <c r="A2191" s="148"/>
    </row>
    <row r="2192" ht="12.75">
      <c r="A2192" s="148"/>
    </row>
    <row r="2193" ht="12.75">
      <c r="A2193" s="148"/>
    </row>
    <row r="2194" ht="12.75">
      <c r="A2194" s="148"/>
    </row>
    <row r="2195" ht="12.75">
      <c r="A2195" s="148"/>
    </row>
    <row r="2196" ht="12.75">
      <c r="A2196" s="148"/>
    </row>
    <row r="2197" ht="12.75">
      <c r="A2197" s="148"/>
    </row>
    <row r="2198" ht="12.75">
      <c r="A2198" s="148"/>
    </row>
    <row r="2199" ht="12.75">
      <c r="A2199" s="148"/>
    </row>
    <row r="2200" ht="12.75">
      <c r="A2200" s="148"/>
    </row>
    <row r="2201" ht="12.75">
      <c r="A2201" s="148"/>
    </row>
    <row r="2202" ht="12.75">
      <c r="A2202" s="148"/>
    </row>
    <row r="2203" ht="12.75">
      <c r="A2203" s="148"/>
    </row>
    <row r="2204" ht="12.75">
      <c r="A2204" s="148"/>
    </row>
    <row r="2205" ht="12.75">
      <c r="A2205" s="148"/>
    </row>
    <row r="2206" ht="12.75">
      <c r="A2206" s="148"/>
    </row>
    <row r="2207" ht="12.75">
      <c r="A2207" s="148"/>
    </row>
    <row r="2208" ht="12.75">
      <c r="A2208" s="148"/>
    </row>
    <row r="2209" ht="12.75">
      <c r="A2209" s="148"/>
    </row>
    <row r="2210" ht="12.75">
      <c r="A2210" s="148"/>
    </row>
    <row r="2211" ht="12.75">
      <c r="A2211" s="148"/>
    </row>
    <row r="2212" ht="12.75">
      <c r="A2212" s="148"/>
    </row>
    <row r="2213" ht="12.75">
      <c r="A2213" s="148"/>
    </row>
    <row r="2214" ht="12.75">
      <c r="A2214" s="148"/>
    </row>
    <row r="2215" ht="12.75">
      <c r="A2215" s="148"/>
    </row>
    <row r="2216" ht="12.75">
      <c r="A2216" s="148"/>
    </row>
    <row r="2217" ht="12.75">
      <c r="A2217" s="148"/>
    </row>
    <row r="2218" ht="12.75">
      <c r="A2218" s="148"/>
    </row>
    <row r="2219" ht="12.75">
      <c r="A2219" s="148"/>
    </row>
    <row r="2220" ht="12.75">
      <c r="A2220" s="148"/>
    </row>
    <row r="2221" ht="12.75">
      <c r="A2221" s="148"/>
    </row>
    <row r="2222" ht="12.75">
      <c r="A2222" s="148"/>
    </row>
    <row r="2223" ht="12.75">
      <c r="A2223" s="148"/>
    </row>
    <row r="2224" ht="12.75">
      <c r="A2224" s="148"/>
    </row>
    <row r="2225" ht="12.75">
      <c r="A2225" s="148"/>
    </row>
    <row r="2226" ht="12.75">
      <c r="A2226" s="148"/>
    </row>
    <row r="2227" ht="12.75">
      <c r="A2227" s="148"/>
    </row>
    <row r="2228" ht="12.75">
      <c r="A2228" s="148"/>
    </row>
    <row r="2229" ht="12.75">
      <c r="A2229" s="148"/>
    </row>
    <row r="2230" ht="12.75">
      <c r="A2230" s="148"/>
    </row>
    <row r="2231" ht="12.75">
      <c r="A2231" s="148"/>
    </row>
    <row r="2232" ht="12.75">
      <c r="A2232" s="148"/>
    </row>
    <row r="2233" ht="12.75">
      <c r="A2233" s="148"/>
    </row>
    <row r="2234" ht="12.75">
      <c r="A2234" s="148"/>
    </row>
    <row r="2235" ht="12.75">
      <c r="A2235" s="148"/>
    </row>
    <row r="2236" ht="12.75">
      <c r="A2236" s="148"/>
    </row>
    <row r="2237" ht="12.75">
      <c r="A2237" s="148"/>
    </row>
    <row r="2238" ht="12.75">
      <c r="A2238" s="148"/>
    </row>
    <row r="2239" ht="12.75">
      <c r="A2239" s="148"/>
    </row>
    <row r="2240" ht="12.75">
      <c r="A2240" s="148"/>
    </row>
    <row r="2241" ht="12.75">
      <c r="A2241" s="148"/>
    </row>
    <row r="2242" ht="12.75">
      <c r="A2242" s="148"/>
    </row>
    <row r="2243" ht="12.75">
      <c r="A2243" s="148"/>
    </row>
    <row r="2244" ht="12.75">
      <c r="A2244" s="148"/>
    </row>
    <row r="2245" ht="12.75">
      <c r="A2245" s="148"/>
    </row>
    <row r="2246" ht="12.75">
      <c r="A2246" s="148"/>
    </row>
    <row r="2247" ht="12.75">
      <c r="A2247" s="148"/>
    </row>
    <row r="2248" ht="12.75">
      <c r="A2248" s="148"/>
    </row>
    <row r="2249" ht="12.75">
      <c r="A2249" s="148"/>
    </row>
    <row r="2250" ht="12.75">
      <c r="A2250" s="148"/>
    </row>
    <row r="2251" ht="12.75">
      <c r="A2251" s="148"/>
    </row>
    <row r="2252" ht="12.75">
      <c r="A2252" s="148"/>
    </row>
    <row r="2253" ht="12.75">
      <c r="A2253" s="148"/>
    </row>
    <row r="2254" ht="12.75">
      <c r="A2254" s="148"/>
    </row>
    <row r="2255" ht="12.75">
      <c r="A2255" s="148"/>
    </row>
    <row r="2256" ht="12.75">
      <c r="A2256" s="148"/>
    </row>
    <row r="2257" ht="12.75">
      <c r="A2257" s="148"/>
    </row>
    <row r="2258" ht="12.75">
      <c r="A2258" s="148"/>
    </row>
    <row r="2259" ht="12.75">
      <c r="A2259" s="148"/>
    </row>
    <row r="2260" ht="12.75">
      <c r="A2260" s="148"/>
    </row>
    <row r="2261" ht="12.75">
      <c r="A2261" s="148"/>
    </row>
    <row r="2262" ht="12.75">
      <c r="A2262" s="148"/>
    </row>
    <row r="2263" ht="12.75">
      <c r="A2263" s="148"/>
    </row>
    <row r="2264" ht="12.75">
      <c r="A2264" s="148"/>
    </row>
    <row r="2265" ht="12.75">
      <c r="A2265" s="148"/>
    </row>
    <row r="2266" ht="12.75">
      <c r="A2266" s="148"/>
    </row>
    <row r="2267" ht="12.75">
      <c r="A2267" s="148"/>
    </row>
    <row r="2268" ht="12.75">
      <c r="A2268" s="148"/>
    </row>
    <row r="2269" ht="12.75">
      <c r="A2269" s="148"/>
    </row>
    <row r="2270" ht="12.75">
      <c r="A2270" s="148"/>
    </row>
    <row r="2271" ht="12.75">
      <c r="A2271" s="148"/>
    </row>
    <row r="2272" ht="12.75">
      <c r="A2272" s="148"/>
    </row>
    <row r="2273" ht="12.75">
      <c r="A2273" s="148"/>
    </row>
    <row r="2274" ht="12.75">
      <c r="A2274" s="148"/>
    </row>
    <row r="2275" ht="12.75">
      <c r="A2275" s="148"/>
    </row>
    <row r="2276" ht="12.75">
      <c r="A2276" s="148"/>
    </row>
    <row r="2277" ht="12.75">
      <c r="A2277" s="148"/>
    </row>
    <row r="2278" ht="12.75">
      <c r="A2278" s="148"/>
    </row>
    <row r="2279" ht="12.75">
      <c r="A2279" s="148"/>
    </row>
    <row r="2280" ht="12.75">
      <c r="A2280" s="148"/>
    </row>
    <row r="2281" ht="12.75">
      <c r="A2281" s="148"/>
    </row>
    <row r="2282" ht="12.75">
      <c r="A2282" s="148"/>
    </row>
    <row r="2283" ht="12.75">
      <c r="A2283" s="148"/>
    </row>
    <row r="2284" ht="12.75">
      <c r="A2284" s="148"/>
    </row>
    <row r="2285" ht="12.75">
      <c r="A2285" s="148"/>
    </row>
    <row r="2286" ht="12.75">
      <c r="A2286" s="148"/>
    </row>
    <row r="2287" ht="12.75">
      <c r="A2287" s="148"/>
    </row>
    <row r="2288" ht="12.75">
      <c r="A2288" s="148"/>
    </row>
    <row r="2289" ht="12.75">
      <c r="A2289" s="148"/>
    </row>
    <row r="2290" ht="12.75">
      <c r="A2290" s="148"/>
    </row>
    <row r="2291" ht="12.75">
      <c r="A2291" s="148"/>
    </row>
    <row r="2292" ht="12.75">
      <c r="A2292" s="148"/>
    </row>
    <row r="2293" ht="12.75">
      <c r="A2293" s="148"/>
    </row>
    <row r="2294" ht="12.75">
      <c r="A2294" s="148"/>
    </row>
    <row r="2295" ht="12.75">
      <c r="A2295" s="148"/>
    </row>
    <row r="2296" ht="12.75">
      <c r="A2296" s="148"/>
    </row>
    <row r="2297" ht="12.75">
      <c r="A2297" s="148"/>
    </row>
    <row r="2298" ht="12.75">
      <c r="A2298" s="148"/>
    </row>
    <row r="2299" ht="12.75">
      <c r="A2299" s="148"/>
    </row>
    <row r="2300" ht="12.75">
      <c r="A2300" s="148"/>
    </row>
    <row r="2301" ht="12.75">
      <c r="A2301" s="148"/>
    </row>
    <row r="2302" ht="12.75">
      <c r="A2302" s="148"/>
    </row>
    <row r="2303" ht="12.75">
      <c r="A2303" s="148"/>
    </row>
    <row r="2304" ht="12.75">
      <c r="A2304" s="148"/>
    </row>
    <row r="2305" ht="12.75">
      <c r="A2305" s="148"/>
    </row>
    <row r="2306" ht="12.75">
      <c r="A2306" s="148"/>
    </row>
    <row r="2307" ht="12.75">
      <c r="A2307" s="148"/>
    </row>
    <row r="2308" ht="12.75">
      <c r="A2308" s="148"/>
    </row>
    <row r="2309" ht="12.75">
      <c r="A2309" s="148"/>
    </row>
    <row r="2310" ht="12.75">
      <c r="A2310" s="148"/>
    </row>
  </sheetData>
  <mergeCells count="2">
    <mergeCell ref="B1:F1"/>
    <mergeCell ref="A1:A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Layer-Stack Planning</dc:title>
  <dc:subject/>
  <dc:creator>Istvan Nagy</dc:creator>
  <cp:keywords/>
  <dc:description/>
  <cp:lastModifiedBy>Nagy Istvan</cp:lastModifiedBy>
  <cp:lastPrinted>2007-05-08T14:15:41Z</cp:lastPrinted>
  <dcterms:created xsi:type="dcterms:W3CDTF">1997-01-17T14:02:09Z</dcterms:created>
  <dcterms:modified xsi:type="dcterms:W3CDTF">2007-05-20T17:09:36Z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